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3f2e79efa62543/Desktop/"/>
    </mc:Choice>
  </mc:AlternateContent>
  <xr:revisionPtr revIDLastSave="1452" documentId="8_{2F3FFA45-60A1-40E4-9B88-A620A02D04A7}" xr6:coauthVersionLast="47" xr6:coauthVersionMax="47" xr10:uidLastSave="{500C34CD-669E-4536-9FEF-CED0FD105E64}"/>
  <bookViews>
    <workbookView xWindow="32914" yWindow="0" windowWidth="21935" windowHeight="17794" activeTab="4" xr2:uid="{91D93E74-93DF-4B64-BB8F-243C9647C0FD}"/>
  </bookViews>
  <sheets>
    <sheet name="Sept 2025" sheetId="2" r:id="rId1"/>
    <sheet name="Oct 2025" sheetId="1" r:id="rId2"/>
    <sheet name="Nov 2025" sheetId="3" r:id="rId3"/>
    <sheet name="Dec 2025" sheetId="4" r:id="rId4"/>
    <sheet name="Jan 2026" sheetId="5" r:id="rId5"/>
  </sheets>
  <definedNames>
    <definedName name="_xlnm._FilterDatabase" localSheetId="3" hidden="1">'Dec 2025'!$A$2:$V$32</definedName>
    <definedName name="_xlnm._FilterDatabase" localSheetId="4" hidden="1">'Jan 2026'!$B$2:$L$33</definedName>
    <definedName name="_xlnm._FilterDatabase" localSheetId="2" hidden="1">'Nov 2025'!$A$2:$V$32</definedName>
    <definedName name="_xlnm._FilterDatabase" localSheetId="1" hidden="1">'Oct 2025'!$A$2:$R$32</definedName>
    <definedName name="_xlnm._FilterDatabase" localSheetId="0" hidden="1">'Sept 2025'!$A$2:$R$32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H38" i="5"/>
  <c r="F36" i="5"/>
  <c r="G35" i="5"/>
  <c r="J38" i="5"/>
  <c r="S3" i="5"/>
  <c r="F35" i="5"/>
  <c r="Q8" i="5"/>
  <c r="P8" i="5"/>
  <c r="S8" i="5" s="1"/>
  <c r="J35" i="5"/>
  <c r="G8" i="5"/>
  <c r="E35" i="5"/>
  <c r="Q20" i="5"/>
  <c r="S6" i="5"/>
  <c r="Q19" i="5"/>
  <c r="Q18" i="5"/>
  <c r="L35" i="5"/>
  <c r="K35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H7" i="5"/>
  <c r="G7" i="5"/>
  <c r="H6" i="5"/>
  <c r="G6" i="5"/>
  <c r="H5" i="5"/>
  <c r="G5" i="5"/>
  <c r="H4" i="5"/>
  <c r="G4" i="5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H3" i="5"/>
  <c r="G3" i="5"/>
  <c r="E45" i="4"/>
  <c r="E44" i="4"/>
  <c r="E43" i="4"/>
  <c r="O37" i="4"/>
  <c r="T37" i="4"/>
  <c r="U35" i="4"/>
  <c r="T35" i="4"/>
  <c r="J33" i="4"/>
  <c r="J32" i="4"/>
  <c r="J31" i="4"/>
  <c r="J30" i="4"/>
  <c r="J29" i="4"/>
  <c r="J28" i="4"/>
  <c r="J27" i="4"/>
  <c r="J26" i="4"/>
  <c r="J25" i="4"/>
  <c r="J24" i="4"/>
  <c r="J23" i="4"/>
  <c r="T44" i="4"/>
  <c r="T41" i="4"/>
  <c r="M9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E37" i="1"/>
  <c r="J5" i="4"/>
  <c r="J4" i="4"/>
  <c r="D34" i="3"/>
  <c r="C34" i="3"/>
  <c r="V35" i="4"/>
  <c r="I35" i="4"/>
  <c r="H35" i="4"/>
  <c r="J35" i="4" s="1"/>
  <c r="D35" i="4"/>
  <c r="F33" i="4"/>
  <c r="E33" i="4"/>
  <c r="N33" i="4"/>
  <c r="M33" i="4"/>
  <c r="J3" i="4"/>
  <c r="N32" i="4"/>
  <c r="M32" i="4"/>
  <c r="F32" i="4"/>
  <c r="E32" i="4"/>
  <c r="N31" i="4"/>
  <c r="M31" i="4"/>
  <c r="F31" i="4"/>
  <c r="E31" i="4"/>
  <c r="N30" i="4"/>
  <c r="M30" i="4"/>
  <c r="F30" i="4"/>
  <c r="E30" i="4"/>
  <c r="N29" i="4"/>
  <c r="M29" i="4"/>
  <c r="F29" i="4"/>
  <c r="E29" i="4"/>
  <c r="N28" i="4"/>
  <c r="M28" i="4"/>
  <c r="F28" i="4"/>
  <c r="E28" i="4"/>
  <c r="N27" i="4"/>
  <c r="M27" i="4"/>
  <c r="F27" i="4"/>
  <c r="E27" i="4"/>
  <c r="N26" i="4"/>
  <c r="M26" i="4"/>
  <c r="F26" i="4"/>
  <c r="E26" i="4"/>
  <c r="N25" i="4"/>
  <c r="M25" i="4"/>
  <c r="P25" i="4" s="1"/>
  <c r="F25" i="4"/>
  <c r="E25" i="4"/>
  <c r="N24" i="4"/>
  <c r="M24" i="4"/>
  <c r="F24" i="4"/>
  <c r="E24" i="4"/>
  <c r="N23" i="4"/>
  <c r="M23" i="4"/>
  <c r="F23" i="4"/>
  <c r="E23" i="4"/>
  <c r="N22" i="4"/>
  <c r="M22" i="4"/>
  <c r="F22" i="4"/>
  <c r="E22" i="4"/>
  <c r="N21" i="4"/>
  <c r="M21" i="4"/>
  <c r="F21" i="4"/>
  <c r="E21" i="4"/>
  <c r="N20" i="4"/>
  <c r="M20" i="4"/>
  <c r="F20" i="4"/>
  <c r="E20" i="4"/>
  <c r="N19" i="4"/>
  <c r="M19" i="4"/>
  <c r="F19" i="4"/>
  <c r="E19" i="4"/>
  <c r="N18" i="4"/>
  <c r="M18" i="4"/>
  <c r="F18" i="4"/>
  <c r="E18" i="4"/>
  <c r="N17" i="4"/>
  <c r="M17" i="4"/>
  <c r="F17" i="4"/>
  <c r="E17" i="4"/>
  <c r="N16" i="4"/>
  <c r="M16" i="4"/>
  <c r="F16" i="4"/>
  <c r="E16" i="4"/>
  <c r="N15" i="4"/>
  <c r="M15" i="4"/>
  <c r="F15" i="4"/>
  <c r="E15" i="4"/>
  <c r="N14" i="4"/>
  <c r="M14" i="4"/>
  <c r="F14" i="4"/>
  <c r="E14" i="4"/>
  <c r="N13" i="4"/>
  <c r="M13" i="4"/>
  <c r="F13" i="4"/>
  <c r="E13" i="4"/>
  <c r="N12" i="4"/>
  <c r="M12" i="4"/>
  <c r="F12" i="4"/>
  <c r="E12" i="4"/>
  <c r="N11" i="4"/>
  <c r="M11" i="4"/>
  <c r="F11" i="4"/>
  <c r="E11" i="4"/>
  <c r="N10" i="4"/>
  <c r="M10" i="4"/>
  <c r="F10" i="4"/>
  <c r="E10" i="4"/>
  <c r="N9" i="4"/>
  <c r="N8" i="4"/>
  <c r="M8" i="4"/>
  <c r="F8" i="4"/>
  <c r="E8" i="4"/>
  <c r="N7" i="4"/>
  <c r="M7" i="4"/>
  <c r="F7" i="4"/>
  <c r="E7" i="4"/>
  <c r="N6" i="4"/>
  <c r="M6" i="4"/>
  <c r="F6" i="4"/>
  <c r="E6" i="4"/>
  <c r="N5" i="4"/>
  <c r="M5" i="4"/>
  <c r="F5" i="4"/>
  <c r="E5" i="4"/>
  <c r="N4" i="4"/>
  <c r="M4" i="4"/>
  <c r="F4" i="4"/>
  <c r="E4" i="4"/>
  <c r="N3" i="4"/>
  <c r="M3" i="4"/>
  <c r="F3" i="4"/>
  <c r="E3" i="4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V34" i="3"/>
  <c r="U34" i="3"/>
  <c r="T34" i="3"/>
  <c r="T36" i="3" s="1"/>
  <c r="J13" i="3"/>
  <c r="N10" i="3"/>
  <c r="M10" i="3"/>
  <c r="N9" i="3"/>
  <c r="M9" i="3"/>
  <c r="N8" i="3"/>
  <c r="M8" i="3"/>
  <c r="N7" i="3"/>
  <c r="M7" i="3"/>
  <c r="P7" i="3" s="1"/>
  <c r="J11" i="3"/>
  <c r="K10" i="3"/>
  <c r="J10" i="3"/>
  <c r="K9" i="3"/>
  <c r="J9" i="3"/>
  <c r="K8" i="3"/>
  <c r="J8" i="3"/>
  <c r="O33" i="1"/>
  <c r="N33" i="1"/>
  <c r="P33" i="1" s="1"/>
  <c r="K7" i="3"/>
  <c r="K6" i="3"/>
  <c r="K5" i="3"/>
  <c r="K33" i="1"/>
  <c r="J33" i="1"/>
  <c r="I34" i="3"/>
  <c r="H34" i="3"/>
  <c r="N32" i="3"/>
  <c r="M32" i="3"/>
  <c r="F32" i="3"/>
  <c r="E32" i="3"/>
  <c r="N31" i="3"/>
  <c r="M31" i="3"/>
  <c r="F31" i="3"/>
  <c r="E31" i="3"/>
  <c r="N30" i="3"/>
  <c r="M30" i="3"/>
  <c r="P30" i="3" s="1"/>
  <c r="F30" i="3"/>
  <c r="E30" i="3"/>
  <c r="N29" i="3"/>
  <c r="M29" i="3"/>
  <c r="F29" i="3"/>
  <c r="E29" i="3"/>
  <c r="N28" i="3"/>
  <c r="M28" i="3"/>
  <c r="F28" i="3"/>
  <c r="E28" i="3"/>
  <c r="N27" i="3"/>
  <c r="M27" i="3"/>
  <c r="P27" i="3" s="1"/>
  <c r="F27" i="3"/>
  <c r="E27" i="3"/>
  <c r="N26" i="3"/>
  <c r="M26" i="3"/>
  <c r="F26" i="3"/>
  <c r="E26" i="3"/>
  <c r="N25" i="3"/>
  <c r="M25" i="3"/>
  <c r="F25" i="3"/>
  <c r="E25" i="3"/>
  <c r="N24" i="3"/>
  <c r="M24" i="3"/>
  <c r="F24" i="3"/>
  <c r="E24" i="3"/>
  <c r="N23" i="3"/>
  <c r="M23" i="3"/>
  <c r="F23" i="3"/>
  <c r="E23" i="3"/>
  <c r="N22" i="3"/>
  <c r="M22" i="3"/>
  <c r="F22" i="3"/>
  <c r="E22" i="3"/>
  <c r="N21" i="3"/>
  <c r="M21" i="3"/>
  <c r="F21" i="3"/>
  <c r="E21" i="3"/>
  <c r="N20" i="3"/>
  <c r="M20" i="3"/>
  <c r="F20" i="3"/>
  <c r="E20" i="3"/>
  <c r="N19" i="3"/>
  <c r="M19" i="3"/>
  <c r="F19" i="3"/>
  <c r="E19" i="3"/>
  <c r="N18" i="3"/>
  <c r="M18" i="3"/>
  <c r="F18" i="3"/>
  <c r="E18" i="3"/>
  <c r="N17" i="3"/>
  <c r="M17" i="3"/>
  <c r="F17" i="3"/>
  <c r="E17" i="3"/>
  <c r="N16" i="3"/>
  <c r="M16" i="3"/>
  <c r="F16" i="3"/>
  <c r="E16" i="3"/>
  <c r="N15" i="3"/>
  <c r="M15" i="3"/>
  <c r="F15" i="3"/>
  <c r="E15" i="3"/>
  <c r="N14" i="3"/>
  <c r="M14" i="3"/>
  <c r="F14" i="3"/>
  <c r="E14" i="3"/>
  <c r="N13" i="3"/>
  <c r="M13" i="3"/>
  <c r="F13" i="3"/>
  <c r="E13" i="3"/>
  <c r="N12" i="3"/>
  <c r="M12" i="3"/>
  <c r="P12" i="3" s="1"/>
  <c r="J12" i="3"/>
  <c r="F12" i="3"/>
  <c r="E12" i="3"/>
  <c r="N11" i="3"/>
  <c r="M11" i="3"/>
  <c r="F11" i="3"/>
  <c r="E11" i="3"/>
  <c r="F10" i="3"/>
  <c r="E10" i="3"/>
  <c r="F9" i="3"/>
  <c r="E9" i="3"/>
  <c r="F8" i="3"/>
  <c r="E8" i="3"/>
  <c r="J7" i="3"/>
  <c r="F7" i="3"/>
  <c r="E7" i="3"/>
  <c r="N6" i="3"/>
  <c r="M6" i="3"/>
  <c r="J6" i="3"/>
  <c r="F6" i="3"/>
  <c r="E6" i="3"/>
  <c r="N5" i="3"/>
  <c r="M5" i="3"/>
  <c r="J5" i="3"/>
  <c r="F5" i="3"/>
  <c r="E5" i="3"/>
  <c r="N4" i="3"/>
  <c r="M4" i="3"/>
  <c r="K4" i="3"/>
  <c r="J4" i="3"/>
  <c r="F4" i="3"/>
  <c r="E4" i="3"/>
  <c r="A4" i="3"/>
  <c r="N3" i="3"/>
  <c r="M3" i="3"/>
  <c r="K3" i="3"/>
  <c r="J3" i="3"/>
  <c r="F3" i="3"/>
  <c r="E3" i="3"/>
  <c r="J32" i="1"/>
  <c r="J31" i="1"/>
  <c r="J30" i="1"/>
  <c r="J29" i="1"/>
  <c r="E21" i="1"/>
  <c r="C35" i="1"/>
  <c r="D35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M33" i="1"/>
  <c r="F33" i="1"/>
  <c r="E3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I34" i="2"/>
  <c r="H34" i="2"/>
  <c r="J34" i="2" s="1"/>
  <c r="D34" i="2"/>
  <c r="C34" i="2"/>
  <c r="N32" i="2"/>
  <c r="M32" i="2"/>
  <c r="K32" i="2"/>
  <c r="J32" i="2"/>
  <c r="F32" i="2"/>
  <c r="E32" i="2"/>
  <c r="N31" i="2"/>
  <c r="M31" i="2"/>
  <c r="P31" i="2" s="1"/>
  <c r="K31" i="2"/>
  <c r="J31" i="2"/>
  <c r="F31" i="2"/>
  <c r="E31" i="2"/>
  <c r="N30" i="2"/>
  <c r="M30" i="2"/>
  <c r="K30" i="2"/>
  <c r="J30" i="2"/>
  <c r="F30" i="2"/>
  <c r="E30" i="2"/>
  <c r="N29" i="2"/>
  <c r="M29" i="2"/>
  <c r="P29" i="2" s="1"/>
  <c r="K29" i="2"/>
  <c r="J29" i="2"/>
  <c r="F29" i="2"/>
  <c r="E29" i="2"/>
  <c r="N28" i="2"/>
  <c r="M28" i="2"/>
  <c r="K28" i="2"/>
  <c r="J28" i="2"/>
  <c r="F28" i="2"/>
  <c r="E28" i="2"/>
  <c r="N27" i="2"/>
  <c r="M27" i="2"/>
  <c r="O27" i="2" s="1"/>
  <c r="K27" i="2"/>
  <c r="J27" i="2"/>
  <c r="F27" i="2"/>
  <c r="E27" i="2"/>
  <c r="N26" i="2"/>
  <c r="M26" i="2"/>
  <c r="K26" i="2"/>
  <c r="J26" i="2"/>
  <c r="F26" i="2"/>
  <c r="E26" i="2"/>
  <c r="N25" i="2"/>
  <c r="M25" i="2"/>
  <c r="P25" i="2" s="1"/>
  <c r="K25" i="2"/>
  <c r="J25" i="2"/>
  <c r="F25" i="2"/>
  <c r="E25" i="2"/>
  <c r="N24" i="2"/>
  <c r="M24" i="2"/>
  <c r="K24" i="2"/>
  <c r="J24" i="2"/>
  <c r="F24" i="2"/>
  <c r="E24" i="2"/>
  <c r="N23" i="2"/>
  <c r="M23" i="2"/>
  <c r="P23" i="2" s="1"/>
  <c r="K23" i="2"/>
  <c r="J23" i="2"/>
  <c r="F23" i="2"/>
  <c r="E23" i="2"/>
  <c r="N22" i="2"/>
  <c r="M22" i="2"/>
  <c r="K22" i="2"/>
  <c r="J22" i="2"/>
  <c r="F22" i="2"/>
  <c r="E22" i="2"/>
  <c r="N21" i="2"/>
  <c r="M21" i="2"/>
  <c r="P21" i="2" s="1"/>
  <c r="K21" i="2"/>
  <c r="J21" i="2"/>
  <c r="F21" i="2"/>
  <c r="E21" i="2"/>
  <c r="N20" i="2"/>
  <c r="M20" i="2"/>
  <c r="K20" i="2"/>
  <c r="J20" i="2"/>
  <c r="F20" i="2"/>
  <c r="E20" i="2"/>
  <c r="N19" i="2"/>
  <c r="M19" i="2"/>
  <c r="P19" i="2" s="1"/>
  <c r="K19" i="2"/>
  <c r="J19" i="2"/>
  <c r="F19" i="2"/>
  <c r="E19" i="2"/>
  <c r="N18" i="2"/>
  <c r="M18" i="2"/>
  <c r="K18" i="2"/>
  <c r="J18" i="2"/>
  <c r="F18" i="2"/>
  <c r="E18" i="2"/>
  <c r="N17" i="2"/>
  <c r="M17" i="2"/>
  <c r="P17" i="2" s="1"/>
  <c r="K17" i="2"/>
  <c r="J17" i="2"/>
  <c r="F17" i="2"/>
  <c r="E17" i="2"/>
  <c r="N16" i="2"/>
  <c r="M16" i="2"/>
  <c r="P16" i="2" s="1"/>
  <c r="K16" i="2"/>
  <c r="J16" i="2"/>
  <c r="F16" i="2"/>
  <c r="E16" i="2"/>
  <c r="N15" i="2"/>
  <c r="M15" i="2"/>
  <c r="O15" i="2" s="1"/>
  <c r="K15" i="2"/>
  <c r="J15" i="2"/>
  <c r="F15" i="2"/>
  <c r="E15" i="2"/>
  <c r="N14" i="2"/>
  <c r="M14" i="2"/>
  <c r="P14" i="2" s="1"/>
  <c r="K14" i="2"/>
  <c r="J14" i="2"/>
  <c r="F14" i="2"/>
  <c r="E14" i="2"/>
  <c r="N13" i="2"/>
  <c r="M13" i="2"/>
  <c r="P13" i="2" s="1"/>
  <c r="K13" i="2"/>
  <c r="J13" i="2"/>
  <c r="F13" i="2"/>
  <c r="E13" i="2"/>
  <c r="N12" i="2"/>
  <c r="M12" i="2"/>
  <c r="P12" i="2" s="1"/>
  <c r="K12" i="2"/>
  <c r="J12" i="2"/>
  <c r="F12" i="2"/>
  <c r="E12" i="2"/>
  <c r="N11" i="2"/>
  <c r="M11" i="2"/>
  <c r="P11" i="2" s="1"/>
  <c r="K11" i="2"/>
  <c r="J11" i="2"/>
  <c r="F11" i="2"/>
  <c r="E11" i="2"/>
  <c r="N10" i="2"/>
  <c r="M10" i="2"/>
  <c r="O10" i="2" s="1"/>
  <c r="K10" i="2"/>
  <c r="J10" i="2"/>
  <c r="F10" i="2"/>
  <c r="E10" i="2"/>
  <c r="N9" i="2"/>
  <c r="M9" i="2"/>
  <c r="P9" i="2" s="1"/>
  <c r="K9" i="2"/>
  <c r="J9" i="2"/>
  <c r="F9" i="2"/>
  <c r="E9" i="2"/>
  <c r="N8" i="2"/>
  <c r="M8" i="2"/>
  <c r="P8" i="2" s="1"/>
  <c r="K8" i="2"/>
  <c r="J8" i="2"/>
  <c r="F8" i="2"/>
  <c r="E8" i="2"/>
  <c r="N7" i="2"/>
  <c r="M7" i="2"/>
  <c r="P7" i="2" s="1"/>
  <c r="K7" i="2"/>
  <c r="J7" i="2"/>
  <c r="F7" i="2"/>
  <c r="E7" i="2"/>
  <c r="N6" i="2"/>
  <c r="M6" i="2"/>
  <c r="O6" i="2" s="1"/>
  <c r="K6" i="2"/>
  <c r="J6" i="2"/>
  <c r="F6" i="2"/>
  <c r="E6" i="2"/>
  <c r="N5" i="2"/>
  <c r="M5" i="2"/>
  <c r="P5" i="2" s="1"/>
  <c r="K5" i="2"/>
  <c r="J5" i="2"/>
  <c r="F5" i="2"/>
  <c r="E5" i="2"/>
  <c r="N4" i="2"/>
  <c r="M4" i="2"/>
  <c r="P4" i="2" s="1"/>
  <c r="K4" i="2"/>
  <c r="J4" i="2"/>
  <c r="F4" i="2"/>
  <c r="E4" i="2"/>
  <c r="N3" i="2"/>
  <c r="M3" i="2"/>
  <c r="O3" i="2" s="1"/>
  <c r="K3" i="2"/>
  <c r="J3" i="2"/>
  <c r="F3" i="2"/>
  <c r="E3" i="2"/>
  <c r="N32" i="1"/>
  <c r="M32" i="1"/>
  <c r="E32" i="1"/>
  <c r="F32" i="1"/>
  <c r="E31" i="1"/>
  <c r="F31" i="1"/>
  <c r="N31" i="1"/>
  <c r="M31" i="1"/>
  <c r="N30" i="1"/>
  <c r="M30" i="1"/>
  <c r="F30" i="1"/>
  <c r="E30" i="1"/>
  <c r="N29" i="1"/>
  <c r="M29" i="1"/>
  <c r="N28" i="1"/>
  <c r="M28" i="1"/>
  <c r="N27" i="1"/>
  <c r="M27" i="1"/>
  <c r="E29" i="1"/>
  <c r="F29" i="1"/>
  <c r="E28" i="1"/>
  <c r="F28" i="1"/>
  <c r="E27" i="1"/>
  <c r="F27" i="1"/>
  <c r="N26" i="1"/>
  <c r="M26" i="1"/>
  <c r="F26" i="1"/>
  <c r="E26" i="1"/>
  <c r="N25" i="1"/>
  <c r="M25" i="1"/>
  <c r="P25" i="1" s="1"/>
  <c r="E25" i="1"/>
  <c r="F25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4" i="1"/>
  <c r="M24" i="1"/>
  <c r="F24" i="1"/>
  <c r="E24" i="1"/>
  <c r="E23" i="1"/>
  <c r="F23" i="1"/>
  <c r="F22" i="1"/>
  <c r="E22" i="1"/>
  <c r="F21" i="1"/>
  <c r="E20" i="1"/>
  <c r="F20" i="1"/>
  <c r="F19" i="1"/>
  <c r="E19" i="1"/>
  <c r="E18" i="1"/>
  <c r="F18" i="1"/>
  <c r="F17" i="1"/>
  <c r="E17" i="1"/>
  <c r="E16" i="1"/>
  <c r="F16" i="1"/>
  <c r="I35" i="1"/>
  <c r="H35" i="1"/>
  <c r="K4" i="1"/>
  <c r="K3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J10" i="1"/>
  <c r="J9" i="1"/>
  <c r="J8" i="1"/>
  <c r="J7" i="1"/>
  <c r="J6" i="1"/>
  <c r="J5" i="1"/>
  <c r="J4" i="1"/>
  <c r="E15" i="1"/>
  <c r="E14" i="1"/>
  <c r="E13" i="1"/>
  <c r="E12" i="1"/>
  <c r="E11" i="1"/>
  <c r="E10" i="1"/>
  <c r="E9" i="1"/>
  <c r="E8" i="1"/>
  <c r="E7" i="1"/>
  <c r="E6" i="1"/>
  <c r="E5" i="1"/>
  <c r="E4" i="1"/>
  <c r="J3" i="1"/>
  <c r="E3" i="1"/>
  <c r="S10" i="5" l="1"/>
  <c r="H35" i="5"/>
  <c r="P31" i="4"/>
  <c r="O33" i="4"/>
  <c r="O14" i="3"/>
  <c r="P10" i="3"/>
  <c r="P16" i="3"/>
  <c r="P22" i="3"/>
  <c r="P31" i="3"/>
  <c r="P8" i="3"/>
  <c r="O9" i="3"/>
  <c r="P9" i="3"/>
  <c r="P22" i="4"/>
  <c r="P23" i="4"/>
  <c r="P26" i="4"/>
  <c r="P29" i="4"/>
  <c r="P32" i="4"/>
  <c r="P19" i="4"/>
  <c r="P10" i="4"/>
  <c r="P6" i="4"/>
  <c r="P17" i="4"/>
  <c r="T46" i="4"/>
  <c r="P14" i="4"/>
  <c r="P13" i="4"/>
  <c r="P33" i="4"/>
  <c r="P11" i="4"/>
  <c r="P9" i="4"/>
  <c r="O7" i="4"/>
  <c r="C35" i="4"/>
  <c r="E9" i="4"/>
  <c r="F9" i="4"/>
  <c r="P20" i="4"/>
  <c r="N35" i="4"/>
  <c r="K35" i="4"/>
  <c r="P5" i="4"/>
  <c r="M35" i="4"/>
  <c r="O4" i="4"/>
  <c r="E34" i="3"/>
  <c r="O3" i="4"/>
  <c r="P12" i="4"/>
  <c r="P24" i="4"/>
  <c r="O15" i="4"/>
  <c r="O27" i="4"/>
  <c r="O5" i="4"/>
  <c r="P7" i="4"/>
  <c r="P18" i="4"/>
  <c r="P30" i="4"/>
  <c r="O9" i="4"/>
  <c r="P16" i="4"/>
  <c r="P28" i="4"/>
  <c r="P3" i="4"/>
  <c r="O21" i="4"/>
  <c r="P8" i="4"/>
  <c r="O24" i="4"/>
  <c r="O30" i="4"/>
  <c r="P4" i="4"/>
  <c r="O11" i="4"/>
  <c r="O14" i="4"/>
  <c r="O17" i="4"/>
  <c r="O20" i="4"/>
  <c r="O23" i="4"/>
  <c r="O26" i="4"/>
  <c r="O29" i="4"/>
  <c r="O32" i="4"/>
  <c r="O12" i="4"/>
  <c r="O18" i="4"/>
  <c r="P15" i="4"/>
  <c r="P21" i="4"/>
  <c r="P27" i="4"/>
  <c r="O8" i="4"/>
  <c r="O6" i="4"/>
  <c r="O10" i="4"/>
  <c r="O13" i="4"/>
  <c r="O16" i="4"/>
  <c r="O19" i="4"/>
  <c r="O22" i="4"/>
  <c r="O25" i="4"/>
  <c r="O28" i="4"/>
  <c r="O31" i="4"/>
  <c r="O32" i="3"/>
  <c r="P28" i="3"/>
  <c r="F34" i="3"/>
  <c r="P26" i="3"/>
  <c r="P25" i="3"/>
  <c r="O23" i="3"/>
  <c r="P19" i="3"/>
  <c r="P18" i="3"/>
  <c r="P11" i="3"/>
  <c r="O8" i="3"/>
  <c r="O7" i="3"/>
  <c r="O10" i="3"/>
  <c r="P15" i="3"/>
  <c r="P20" i="3"/>
  <c r="P13" i="3"/>
  <c r="P6" i="3"/>
  <c r="O5" i="3"/>
  <c r="K34" i="3"/>
  <c r="P4" i="3"/>
  <c r="P3" i="3"/>
  <c r="P21" i="3"/>
  <c r="O3" i="3"/>
  <c r="P24" i="3"/>
  <c r="P17" i="3"/>
  <c r="O29" i="3"/>
  <c r="P32" i="3"/>
  <c r="J34" i="3"/>
  <c r="O4" i="3"/>
  <c r="O13" i="3"/>
  <c r="O16" i="3"/>
  <c r="O19" i="3"/>
  <c r="O22" i="3"/>
  <c r="O25" i="3"/>
  <c r="O28" i="3"/>
  <c r="O31" i="3"/>
  <c r="O17" i="3"/>
  <c r="P14" i="3"/>
  <c r="P23" i="3"/>
  <c r="M34" i="3"/>
  <c r="O26" i="3"/>
  <c r="N34" i="3"/>
  <c r="O11" i="3"/>
  <c r="P5" i="3"/>
  <c r="P29" i="3"/>
  <c r="O6" i="3"/>
  <c r="O12" i="3"/>
  <c r="O15" i="3"/>
  <c r="O18" i="3"/>
  <c r="O21" i="3"/>
  <c r="O24" i="3"/>
  <c r="O27" i="3"/>
  <c r="O30" i="3"/>
  <c r="O20" i="3"/>
  <c r="P31" i="1"/>
  <c r="F34" i="2"/>
  <c r="N34" i="2"/>
  <c r="P18" i="2"/>
  <c r="P20" i="2"/>
  <c r="P22" i="2"/>
  <c r="O24" i="2"/>
  <c r="P26" i="2"/>
  <c r="P28" i="2"/>
  <c r="O30" i="2"/>
  <c r="P32" i="2"/>
  <c r="P29" i="1"/>
  <c r="F35" i="1"/>
  <c r="E35" i="1"/>
  <c r="P20" i="1"/>
  <c r="O14" i="1"/>
  <c r="P13" i="1"/>
  <c r="P30" i="1"/>
  <c r="P21" i="1"/>
  <c r="P14" i="1"/>
  <c r="O16" i="1"/>
  <c r="P17" i="1"/>
  <c r="P26" i="1"/>
  <c r="O10" i="1"/>
  <c r="P9" i="1"/>
  <c r="P8" i="1"/>
  <c r="O4" i="1"/>
  <c r="M35" i="1"/>
  <c r="P3" i="1"/>
  <c r="O22" i="1"/>
  <c r="P5" i="1"/>
  <c r="O21" i="1"/>
  <c r="O31" i="1"/>
  <c r="O15" i="1"/>
  <c r="O9" i="1"/>
  <c r="P24" i="1"/>
  <c r="O6" i="1"/>
  <c r="P12" i="1"/>
  <c r="O18" i="1"/>
  <c r="O27" i="1"/>
  <c r="P32" i="1"/>
  <c r="O28" i="1"/>
  <c r="O30" i="1"/>
  <c r="P6" i="1"/>
  <c r="P19" i="1"/>
  <c r="O25" i="1"/>
  <c r="O26" i="1"/>
  <c r="O13" i="1"/>
  <c r="O29" i="1"/>
  <c r="O24" i="1"/>
  <c r="O7" i="1"/>
  <c r="P18" i="1"/>
  <c r="O5" i="1"/>
  <c r="P11" i="1"/>
  <c r="O17" i="1"/>
  <c r="P23" i="1"/>
  <c r="O25" i="2"/>
  <c r="O28" i="2"/>
  <c r="P10" i="2"/>
  <c r="P27" i="2"/>
  <c r="O4" i="2"/>
  <c r="E34" i="2"/>
  <c r="O12" i="2"/>
  <c r="O21" i="2"/>
  <c r="P3" i="2"/>
  <c r="P6" i="2"/>
  <c r="P24" i="2"/>
  <c r="P30" i="2"/>
  <c r="M34" i="2"/>
  <c r="O7" i="2"/>
  <c r="O19" i="2"/>
  <c r="O9" i="2"/>
  <c r="O18" i="2"/>
  <c r="O16" i="2"/>
  <c r="P15" i="2"/>
  <c r="K34" i="2"/>
  <c r="O5" i="2"/>
  <c r="O8" i="2"/>
  <c r="O11" i="2"/>
  <c r="O14" i="2"/>
  <c r="O17" i="2"/>
  <c r="O20" i="2"/>
  <c r="O23" i="2"/>
  <c r="O26" i="2"/>
  <c r="O29" i="2"/>
  <c r="O32" i="2"/>
  <c r="O13" i="2"/>
  <c r="O22" i="2"/>
  <c r="O31" i="2"/>
  <c r="O32" i="1"/>
  <c r="P28" i="1"/>
  <c r="P27" i="1"/>
  <c r="O3" i="1"/>
  <c r="O11" i="1"/>
  <c r="O19" i="1"/>
  <c r="P15" i="1"/>
  <c r="P16" i="1"/>
  <c r="O8" i="1"/>
  <c r="O12" i="1"/>
  <c r="O20" i="1"/>
  <c r="P7" i="1"/>
  <c r="P10" i="1"/>
  <c r="O23" i="1"/>
  <c r="P4" i="1"/>
  <c r="P22" i="1"/>
  <c r="J35" i="1"/>
  <c r="K35" i="1"/>
  <c r="N35" i="1"/>
  <c r="H39" i="5" l="1"/>
  <c r="F35" i="4"/>
  <c r="E35" i="4"/>
  <c r="P35" i="4"/>
  <c r="O35" i="4"/>
  <c r="P34" i="3"/>
  <c r="O34" i="3"/>
  <c r="O35" i="1"/>
  <c r="P34" i="2"/>
  <c r="O34" i="2"/>
  <c r="P35" i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O36" i="3" l="1"/>
  <c r="A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</calcChain>
</file>

<file path=xl/sharedStrings.xml><?xml version="1.0" encoding="utf-8"?>
<sst xmlns="http://schemas.openxmlformats.org/spreadsheetml/2006/main" count="278" uniqueCount="33">
  <si>
    <t>OWW</t>
  </si>
  <si>
    <t>MKF</t>
  </si>
  <si>
    <t>Rev</t>
  </si>
  <si>
    <t>Spend</t>
  </si>
  <si>
    <t>Profit</t>
  </si>
  <si>
    <t>Margin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</si>
  <si>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</si>
  <si>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</si>
  <si>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</si>
  <si>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</si>
  <si>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</si>
  <si>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</si>
  <si>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</si>
  <si>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</si>
  <si>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Day</t>
  </si>
  <si>
    <t>Date</t>
  </si>
  <si>
    <t>Avg Per Day</t>
  </si>
  <si>
    <t>RPM</t>
  </si>
  <si>
    <t>Sessions</t>
  </si>
  <si>
    <t>Email</t>
  </si>
  <si>
    <t>MV Rec</t>
  </si>
  <si>
    <t>CC Balance</t>
  </si>
  <si>
    <t>Chase</t>
  </si>
  <si>
    <t>Amex</t>
  </si>
  <si>
    <t>Stay22</t>
  </si>
  <si>
    <t>Amazon</t>
  </si>
  <si>
    <t>Revenue</t>
  </si>
  <si>
    <t>Mediavine</t>
  </si>
  <si>
    <t>Est. Month</t>
  </si>
  <si>
    <t>Limit</t>
  </si>
  <si>
    <t>Avail</t>
  </si>
  <si>
    <t>Avilable To Spend Daily</t>
  </si>
  <si>
    <t>Avg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</si>
</sst>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164" fontId="1" fillId="0" borderId="0" xfId="0" applyNumberFormat="1" applyFont="1"/>
    <xf numFmtId="9" fontId="1" fillId="0" borderId="0" xfId="0" applyNumberFormat="1" applyFont="1"/>
    <xf numFmtId="0" fontId="0" fillId="0" borderId="4" xfId="0" applyBorder="1"/>
    <xf numFmtId="0" fontId="0" fillId="0" borderId="5" xfId="0" applyBorder="1"/>
    <xf numFmtId="164" fontId="0" fillId="0" borderId="4" xfId="0" applyNumberFormat="1" applyBorder="1"/>
    <xf numFmtId="9" fontId="0" fillId="0" borderId="5" xfId="0" applyNumberForma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9" fontId="1" fillId="0" borderId="8" xfId="0" applyNumberFormat="1" applyFont="1" applyBorder="1"/>
    <xf numFmtId="44" fontId="1" fillId="0" borderId="0" xfId="1" applyFont="1"/>
    <xf numFmtId="3" fontId="1" fillId="0" borderId="8" xfId="0" applyNumberFormat="1" applyFont="1" applyBorder="1"/>
    <xf numFmtId="3" fontId="0" fillId="0" borderId="5" xfId="2" applyNumberFormat="1" applyFont="1" applyBorder="1"/>
    <xf numFmtId="3" fontId="0" fillId="0" borderId="5" xfId="0" applyNumberFormat="1" applyBorder="1"/>
    <xf numFmtId="0" fontId="0" fillId="0" borderId="1" xfId="0" applyBorder="1"/>
    <xf numFmtId="0" fontId="0" fillId="0" borderId="6" xfId="0" applyBorder="1"/>
    <xf numFmtId="1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3" fontId="0" fillId="0" borderId="2" xfId="0" applyNumberFormat="1" applyBorder="1"/>
    <xf numFmtId="0" fontId="0" fillId="0" borderId="3" xfId="0" applyBorder="1"/>
    <xf numFmtId="165" fontId="0" fillId="0" borderId="0" xfId="0" applyNumberFormat="1"/>
    <xf numFmtId="164" fontId="0" fillId="0" borderId="5" xfId="0" applyNumberFormat="1" applyBorder="1"/>
    <xf numFmtId="165" fontId="0" fillId="0" borderId="7" xfId="0" applyNumberFormat="1" applyBorder="1"/>
    <xf numFmtId="164" fontId="0" fillId="0" borderId="8" xfId="0" applyNumberFormat="1" applyBorder="1"/>
    <xf numFmtId="3" fontId="0" fillId="0" borderId="0" xfId="2" applyNumberFormat="1" applyFont="1" applyBorder="1"/>
    <xf numFmtId="16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Border="1" applyAlignment="1">
      <alignment horizontal="right"/>
    </xf>
    <xf numFmtId="3" fontId="0" fillId="0" borderId="0" xfId="0" applyNumberFormat="1"/>
    <xf numFmtId="3" fontId="1" fillId="0" borderId="0" xfId="0" applyNumberFormat="1" applyFont="1"/>
    <xf numFmtId="44" fontId="1" fillId="0" borderId="0" xfId="1" applyFont="1" applyBorder="1"/>
    <xf numFmtId="0" fontId="1" fillId="2" borderId="0" xfId="0" applyFont="1" applyFill="1"/>
    <xf numFmtId="44" fontId="1" fillId="2" borderId="0" xfId="0" applyNumberFormat="1" applyFont="1" applyFill="1"/>
    <xf numFmtId="44" fontId="1" fillId="3" borderId="0" xfId="1" applyFont="1" applyFill="1" applyBorder="1"/>
    <xf numFmtId="166" fontId="0" fillId="0" borderId="5" xfId="1" applyNumberFormat="1" applyFont="1" applyBorder="1" applyAlignment="1">
      <alignment horizontal="right"/>
    </xf>
    <xf numFmtId="166" fontId="1" fillId="0" borderId="8" xfId="1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3" borderId="0" xfId="0" applyNumberFormat="1" applyFont="1" applyFill="1"/>
    <xf numFmtId="165" fontId="0" fillId="3" borderId="0" xfId="0" applyNumberFormat="1" applyFill="1" applyAlignment="1">
      <alignment horizontal="right"/>
    </xf>
    <xf numFmtId="165" fontId="0" fillId="3" borderId="7" xfId="0" applyNumberFormat="1" applyFill="1" applyBorder="1" applyAlignment="1">
      <alignment horizontal="right"/>
    </xf>
    <xf numFmtId="166" fontId="0" fillId="3" borderId="0" xfId="1" applyNumberFormat="1" applyFont="1" applyFill="1" applyBorder="1" applyAlignment="1">
      <alignment horizontal="right"/>
    </xf>
    <xf numFmtId="166" fontId="3" fillId="3" borderId="0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3" fontId="0" fillId="3" borderId="2" xfId="0" applyNumberFormat="1" applyFill="1" applyBorder="1"/>
    <xf numFmtId="0" fontId="1" fillId="0" borderId="0" xfId="0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7D37-EEC1-4969-8782-5897A1E8C232}">
  <dimension ref="A1:R35"/>
  <sheetViews>
    <sheetView workbookViewId="0">
      <selection activeCell="X17" sqref="X17"/>
    </sheetView>
  </sheetViews>
  <sheetFormatPr defaultRowHeight="14.6" x14ac:dyDescent="0.4"/>
  <cols>
    <col min="1" max="2" width="8.15234375" customWidth="1"/>
    <col min="3" max="3" width="9.921875" bestFit="1" customWidth="1"/>
    <col min="7" max="7" width="4.4609375" customWidth="1"/>
    <col min="12" max="12" width="3.3046875" customWidth="1"/>
    <col min="13" max="15" width="9.921875" bestFit="1" customWidth="1"/>
    <col min="17" max="17" width="1.921875" customWidth="1"/>
  </cols>
  <sheetData>
    <row r="1" spans="1:18" x14ac:dyDescent="0.4">
      <c r="C1" s="60" t="s">
        <v>0</v>
      </c>
      <c r="D1" s="61"/>
      <c r="E1" s="61"/>
      <c r="F1" s="62"/>
      <c r="G1" s="2"/>
      <c r="H1" s="60" t="s">
        <v>1</v>
      </c>
      <c r="I1" s="61"/>
      <c r="J1" s="61"/>
      <c r="K1" s="62"/>
      <c r="L1" s="2"/>
      <c r="M1" s="60" t="s">
        <v>6</v>
      </c>
      <c r="N1" s="61"/>
      <c r="O1" s="61"/>
      <c r="P1" s="62"/>
      <c r="Q1" s="2"/>
    </row>
    <row r="2" spans="1:18" x14ac:dyDescent="0.4">
      <c r="A2" t="s">
        <v>15</v>
      </c>
      <c r="C2" s="8" t="s">
        <v>2</v>
      </c>
      <c r="D2" t="s">
        <v>3</v>
      </c>
      <c r="E2" t="s">
        <v>4</v>
      </c>
      <c r="F2" s="9" t="s">
        <v>5</v>
      </c>
      <c r="H2" s="8" t="s">
        <v>2</v>
      </c>
      <c r="I2" t="s">
        <v>3</v>
      </c>
      <c r="J2" t="s">
        <v>4</v>
      </c>
      <c r="K2" s="9" t="s">
        <v>5</v>
      </c>
      <c r="M2" s="8" t="s">
        <v>2</v>
      </c>
      <c r="N2" t="s">
        <v>3</v>
      </c>
      <c r="O2" t="s">
        <v>4</v>
      </c>
      <c r="P2" s="9" t="s">
        <v>5</v>
      </c>
      <c r="R2" t="s">
        <v>14</v>
      </c>
    </row>
    <row r="3" spans="1:18" x14ac:dyDescent="0.4">
      <c r="A3" s="1">
        <v>45901</v>
      </c>
      <c r="B3" s="1"/>
      <c r="C3" s="10">
        <v>151.22</v>
      </c>
      <c r="D3" s="3">
        <v>121.8</v>
      </c>
      <c r="E3" s="3">
        <f t="shared" ref="E3:E32" si="0">C3-D3</f>
        <v>29.42</v>
      </c>
      <c r="F3" s="11">
        <f t="shared" ref="F3:F32" si="1">(C3-D3)/D3</f>
        <v>0.24154351395730708</v>
      </c>
      <c r="G3" s="3"/>
      <c r="H3" s="10">
        <v>34.03</v>
      </c>
      <c r="I3" s="3">
        <v>25.23</v>
      </c>
      <c r="J3" s="3">
        <f t="shared" ref="J3:J32" si="2">H3-I3</f>
        <v>8.8000000000000007</v>
      </c>
      <c r="K3" s="11">
        <f t="shared" ref="K3:K32" si="3">(H3-I3)/I3</f>
        <v>0.34879112168053905</v>
      </c>
      <c r="M3" s="10">
        <f t="shared" ref="M3:M32" si="4">C3+H3</f>
        <v>185.25</v>
      </c>
      <c r="N3" s="3">
        <f t="shared" ref="N3:N32" si="5">D3+I3</f>
        <v>147.03</v>
      </c>
      <c r="O3" s="3">
        <f t="shared" ref="O3:O32" si="6">M3-N3</f>
        <v>38.22</v>
      </c>
      <c r="P3" s="11">
        <f t="shared" ref="P3:P32" si="7">(M3-N3)/N3</f>
        <v>0.259946949602122</v>
      </c>
      <c r="Q3" s="4"/>
      <c r="R3" t="s">
        <v>7</v>
      </c>
    </row>
    <row r="4" spans="1:18" x14ac:dyDescent="0.4">
      <c r="A4" s="1">
        <v>45902</v>
      </c>
      <c r="B4" s="1"/>
      <c r="C4" s="10">
        <v>164.56</v>
      </c>
      <c r="D4" s="3">
        <v>138.33000000000001</v>
      </c>
      <c r="E4" s="3">
        <f t="shared" si="0"/>
        <v>26.22999999999999</v>
      </c>
      <c r="F4" s="11">
        <f t="shared" si="1"/>
        <v>0.18961902696450508</v>
      </c>
      <c r="G4" s="3"/>
      <c r="H4" s="10">
        <v>76.010000000000005</v>
      </c>
      <c r="I4" s="3">
        <v>64.44</v>
      </c>
      <c r="J4" s="3">
        <f t="shared" si="2"/>
        <v>11.570000000000007</v>
      </c>
      <c r="K4" s="11">
        <f t="shared" si="3"/>
        <v>0.17954686530105538</v>
      </c>
      <c r="L4" s="3"/>
      <c r="M4" s="10">
        <f t="shared" si="4"/>
        <v>240.57</v>
      </c>
      <c r="N4" s="3">
        <f t="shared" si="5"/>
        <v>202.77</v>
      </c>
      <c r="O4" s="3">
        <f t="shared" si="6"/>
        <v>37.799999999999983</v>
      </c>
      <c r="P4" s="11">
        <f t="shared" si="7"/>
        <v>0.18641810918774956</v>
      </c>
      <c r="Q4" s="4"/>
      <c r="R4" t="s">
        <v>8</v>
      </c>
    </row>
    <row r="5" spans="1:18" x14ac:dyDescent="0.4">
      <c r="A5" s="1">
        <v>45903</v>
      </c>
      <c r="B5" s="1"/>
      <c r="C5" s="10">
        <v>184.09</v>
      </c>
      <c r="D5" s="3">
        <v>164.65</v>
      </c>
      <c r="E5" s="3">
        <f t="shared" si="0"/>
        <v>19.439999999999998</v>
      </c>
      <c r="F5" s="11">
        <f t="shared" si="1"/>
        <v>0.11806863042818097</v>
      </c>
      <c r="G5" s="3"/>
      <c r="H5" s="10">
        <v>75.040000000000006</v>
      </c>
      <c r="I5" s="3">
        <v>67.5</v>
      </c>
      <c r="J5" s="3">
        <f t="shared" si="2"/>
        <v>7.5400000000000063</v>
      </c>
      <c r="K5" s="11">
        <f t="shared" si="3"/>
        <v>0.11170370370370379</v>
      </c>
      <c r="L5" s="3"/>
      <c r="M5" s="10">
        <f t="shared" si="4"/>
        <v>259.13</v>
      </c>
      <c r="N5" s="3">
        <f t="shared" si="5"/>
        <v>232.15</v>
      </c>
      <c r="O5" s="3">
        <f t="shared" si="6"/>
        <v>26.97999999999999</v>
      </c>
      <c r="P5" s="11">
        <f t="shared" si="7"/>
        <v>0.11621796252422997</v>
      </c>
      <c r="Q5" s="4"/>
      <c r="R5" t="s">
        <v>9</v>
      </c>
    </row>
    <row r="6" spans="1:18" x14ac:dyDescent="0.4">
      <c r="A6" s="1">
        <v>45904</v>
      </c>
      <c r="B6" s="1"/>
      <c r="C6" s="10">
        <v>194.64</v>
      </c>
      <c r="D6" s="3">
        <v>139.88999999999999</v>
      </c>
      <c r="E6" s="3">
        <f t="shared" si="0"/>
        <v>54.75</v>
      </c>
      <c r="F6" s="11">
        <f t="shared" si="1"/>
        <v>0.39137894059618278</v>
      </c>
      <c r="G6" s="3"/>
      <c r="H6" s="10">
        <v>79.239999999999995</v>
      </c>
      <c r="I6" s="3">
        <v>74.87</v>
      </c>
      <c r="J6" s="3">
        <f t="shared" si="2"/>
        <v>4.3699999999999903</v>
      </c>
      <c r="K6" s="11">
        <f t="shared" si="3"/>
        <v>5.8367837585147457E-2</v>
      </c>
      <c r="L6" s="3"/>
      <c r="M6" s="10">
        <f t="shared" si="4"/>
        <v>273.88</v>
      </c>
      <c r="N6" s="3">
        <f t="shared" si="5"/>
        <v>214.76</v>
      </c>
      <c r="O6" s="3">
        <f t="shared" si="6"/>
        <v>59.120000000000005</v>
      </c>
      <c r="P6" s="11">
        <f t="shared" si="7"/>
        <v>0.27528403799590245</v>
      </c>
      <c r="Q6" s="4"/>
      <c r="R6" t="s">
        <v>10</v>
      </c>
    </row>
    <row r="7" spans="1:18" x14ac:dyDescent="0.4">
      <c r="A7" s="1">
        <v>45905</v>
      </c>
      <c r="B7" s="1"/>
      <c r="C7" s="10">
        <v>198.38</v>
      </c>
      <c r="D7" s="3">
        <v>134.29</v>
      </c>
      <c r="E7" s="3">
        <f t="shared" si="0"/>
        <v>64.09</v>
      </c>
      <c r="F7" s="11">
        <f t="shared" si="1"/>
        <v>0.47725072604065832</v>
      </c>
      <c r="G7" s="3"/>
      <c r="H7" s="10">
        <v>163.38</v>
      </c>
      <c r="I7" s="3">
        <v>160.82</v>
      </c>
      <c r="J7" s="3">
        <f t="shared" si="2"/>
        <v>2.5600000000000023</v>
      </c>
      <c r="K7" s="11">
        <f t="shared" si="3"/>
        <v>1.5918418107200613E-2</v>
      </c>
      <c r="L7" s="3"/>
      <c r="M7" s="10">
        <f t="shared" si="4"/>
        <v>361.76</v>
      </c>
      <c r="N7" s="3">
        <f t="shared" si="5"/>
        <v>295.11</v>
      </c>
      <c r="O7" s="3">
        <f t="shared" si="6"/>
        <v>66.649999999999977</v>
      </c>
      <c r="P7" s="11">
        <f t="shared" si="7"/>
        <v>0.22584798888550023</v>
      </c>
      <c r="Q7" s="4"/>
      <c r="R7" t="s">
        <v>11</v>
      </c>
    </row>
    <row r="8" spans="1:18" x14ac:dyDescent="0.4">
      <c r="A8" s="1">
        <v>45906</v>
      </c>
      <c r="B8" s="1"/>
      <c r="C8" s="10">
        <v>181.25</v>
      </c>
      <c r="D8" s="3">
        <v>101.56</v>
      </c>
      <c r="E8" s="3">
        <f t="shared" si="0"/>
        <v>79.69</v>
      </c>
      <c r="F8" s="11">
        <f t="shared" si="1"/>
        <v>0.78465931469082317</v>
      </c>
      <c r="G8" s="3"/>
      <c r="H8" s="10">
        <v>180.15</v>
      </c>
      <c r="I8" s="3">
        <v>136.05000000000001</v>
      </c>
      <c r="J8" s="3">
        <f t="shared" si="2"/>
        <v>44.099999999999994</v>
      </c>
      <c r="K8" s="11">
        <f t="shared" si="3"/>
        <v>0.32414553472987867</v>
      </c>
      <c r="L8" s="3"/>
      <c r="M8" s="10">
        <f t="shared" si="4"/>
        <v>361.4</v>
      </c>
      <c r="N8" s="3">
        <f t="shared" si="5"/>
        <v>237.61</v>
      </c>
      <c r="O8" s="3">
        <f t="shared" si="6"/>
        <v>123.78999999999996</v>
      </c>
      <c r="P8" s="11">
        <f t="shared" si="7"/>
        <v>0.52097975674424457</v>
      </c>
      <c r="Q8" s="4"/>
      <c r="R8" t="s">
        <v>12</v>
      </c>
    </row>
    <row r="9" spans="1:18" x14ac:dyDescent="0.4">
      <c r="A9" s="1">
        <v>45907</v>
      </c>
      <c r="B9" s="1"/>
      <c r="C9" s="10">
        <v>233.07</v>
      </c>
      <c r="D9" s="3">
        <v>157.47</v>
      </c>
      <c r="E9" s="3">
        <f t="shared" si="0"/>
        <v>75.599999999999994</v>
      </c>
      <c r="F9" s="11">
        <f t="shared" si="1"/>
        <v>0.48009144598971232</v>
      </c>
      <c r="G9" s="3"/>
      <c r="H9" s="10">
        <v>145.88</v>
      </c>
      <c r="I9" s="3">
        <v>117.09</v>
      </c>
      <c r="J9" s="3">
        <f t="shared" si="2"/>
        <v>28.789999999999992</v>
      </c>
      <c r="K9" s="11">
        <f t="shared" si="3"/>
        <v>0.24587923819284305</v>
      </c>
      <c r="L9" s="3"/>
      <c r="M9" s="10">
        <f t="shared" si="4"/>
        <v>378.95</v>
      </c>
      <c r="N9" s="3">
        <f t="shared" si="5"/>
        <v>274.56</v>
      </c>
      <c r="O9" s="3">
        <f t="shared" si="6"/>
        <v>104.38999999999999</v>
      </c>
      <c r="P9" s="11">
        <f t="shared" si="7"/>
        <v>0.38020833333333326</v>
      </c>
      <c r="Q9" s="4"/>
      <c r="R9" t="s">
        <v>13</v>
      </c>
    </row>
    <row r="10" spans="1:18" x14ac:dyDescent="0.4">
      <c r="A10" s="1">
        <v>45908</v>
      </c>
      <c r="B10" s="1"/>
      <c r="C10" s="10">
        <v>260.52</v>
      </c>
      <c r="D10" s="3">
        <v>248.87</v>
      </c>
      <c r="E10" s="3">
        <f t="shared" si="0"/>
        <v>11.649999999999977</v>
      </c>
      <c r="F10" s="11">
        <f t="shared" si="1"/>
        <v>4.6811588379475133E-2</v>
      </c>
      <c r="G10" s="3"/>
      <c r="H10" s="10">
        <v>178.11</v>
      </c>
      <c r="I10" s="3">
        <v>157.83000000000001</v>
      </c>
      <c r="J10" s="3">
        <f t="shared" si="2"/>
        <v>20.28</v>
      </c>
      <c r="K10" s="11">
        <f t="shared" si="3"/>
        <v>0.12849268199961983</v>
      </c>
      <c r="L10" s="3"/>
      <c r="M10" s="10">
        <f t="shared" si="4"/>
        <v>438.63</v>
      </c>
      <c r="N10" s="3">
        <f t="shared" si="5"/>
        <v>406.70000000000005</v>
      </c>
      <c r="O10" s="3">
        <f t="shared" si="6"/>
        <v>31.92999999999995</v>
      </c>
      <c r="P10" s="11">
        <f t="shared" si="7"/>
        <v>7.8509958200147403E-2</v>
      </c>
      <c r="Q10" s="4"/>
      <c r="R10" t="s">
        <v>7</v>
      </c>
    </row>
    <row r="11" spans="1:18" x14ac:dyDescent="0.4">
      <c r="A11" s="1">
        <v>45909</v>
      </c>
      <c r="B11" s="1"/>
      <c r="C11" s="10">
        <v>412.969999999999</v>
      </c>
      <c r="D11" s="3">
        <v>264.56</v>
      </c>
      <c r="E11" s="3">
        <f t="shared" si="0"/>
        <v>148.409999999999</v>
      </c>
      <c r="F11" s="11">
        <f t="shared" si="1"/>
        <v>0.56096915633504307</v>
      </c>
      <c r="G11" s="3"/>
      <c r="H11" s="10">
        <v>168.72</v>
      </c>
      <c r="I11" s="3">
        <v>167.39</v>
      </c>
      <c r="J11" s="3">
        <f t="shared" si="2"/>
        <v>1.3300000000000125</v>
      </c>
      <c r="K11" s="11">
        <f t="shared" si="3"/>
        <v>7.9455164585698831E-3</v>
      </c>
      <c r="L11" s="3"/>
      <c r="M11" s="10">
        <f t="shared" si="4"/>
        <v>581.68999999999903</v>
      </c>
      <c r="N11" s="3">
        <f t="shared" si="5"/>
        <v>431.95</v>
      </c>
      <c r="O11" s="3">
        <f t="shared" si="6"/>
        <v>149.73999999999904</v>
      </c>
      <c r="P11" s="11">
        <f t="shared" si="7"/>
        <v>0.34666049311262659</v>
      </c>
      <c r="Q11" s="4"/>
      <c r="R11" t="s">
        <v>8</v>
      </c>
    </row>
    <row r="12" spans="1:18" x14ac:dyDescent="0.4">
      <c r="A12" s="1">
        <v>45910</v>
      </c>
      <c r="B12" s="1"/>
      <c r="C12" s="10">
        <v>380.4</v>
      </c>
      <c r="D12" s="3">
        <v>253.8</v>
      </c>
      <c r="E12" s="3">
        <f t="shared" si="0"/>
        <v>126.59999999999997</v>
      </c>
      <c r="F12" s="11">
        <f t="shared" si="1"/>
        <v>0.49881796690307312</v>
      </c>
      <c r="G12" s="3"/>
      <c r="H12" s="10">
        <v>157.30000000000001</v>
      </c>
      <c r="I12" s="3">
        <v>147.1</v>
      </c>
      <c r="J12" s="3">
        <f t="shared" si="2"/>
        <v>10.200000000000017</v>
      </c>
      <c r="K12" s="11">
        <f t="shared" si="3"/>
        <v>6.9340584636301952E-2</v>
      </c>
      <c r="L12" s="3"/>
      <c r="M12" s="10">
        <f t="shared" si="4"/>
        <v>537.70000000000005</v>
      </c>
      <c r="N12" s="3">
        <f t="shared" si="5"/>
        <v>400.9</v>
      </c>
      <c r="O12" s="3">
        <f t="shared" si="6"/>
        <v>136.80000000000007</v>
      </c>
      <c r="P12" s="11">
        <f t="shared" si="7"/>
        <v>0.34123222748815185</v>
      </c>
      <c r="Q12" s="4"/>
      <c r="R12" t="s">
        <v>9</v>
      </c>
    </row>
    <row r="13" spans="1:18" x14ac:dyDescent="0.4">
      <c r="A13" s="1">
        <v>45911</v>
      </c>
      <c r="B13" s="1"/>
      <c r="C13" s="10">
        <v>453.79</v>
      </c>
      <c r="D13" s="3">
        <v>286.39999999999998</v>
      </c>
      <c r="E13" s="3">
        <f t="shared" si="0"/>
        <v>167.39000000000004</v>
      </c>
      <c r="F13" s="11">
        <f t="shared" si="1"/>
        <v>0.58446229050279352</v>
      </c>
      <c r="G13" s="3"/>
      <c r="H13" s="10">
        <v>171.12</v>
      </c>
      <c r="I13" s="3">
        <v>130.28</v>
      </c>
      <c r="J13" s="3">
        <f t="shared" si="2"/>
        <v>40.840000000000003</v>
      </c>
      <c r="K13" s="11">
        <f t="shared" si="3"/>
        <v>0.31347866134479585</v>
      </c>
      <c r="L13" s="3"/>
      <c r="M13" s="10">
        <f t="shared" si="4"/>
        <v>624.91000000000008</v>
      </c>
      <c r="N13" s="3">
        <f t="shared" si="5"/>
        <v>416.67999999999995</v>
      </c>
      <c r="O13" s="3">
        <f t="shared" si="6"/>
        <v>208.23000000000013</v>
      </c>
      <c r="P13" s="11">
        <f t="shared" si="7"/>
        <v>0.49973600844773003</v>
      </c>
      <c r="Q13" s="4"/>
      <c r="R13" t="s">
        <v>10</v>
      </c>
    </row>
    <row r="14" spans="1:18" x14ac:dyDescent="0.4">
      <c r="A14" s="1">
        <v>45912</v>
      </c>
      <c r="B14" s="1"/>
      <c r="C14" s="10">
        <v>543.94000000000005</v>
      </c>
      <c r="D14" s="3">
        <v>525.82000000000005</v>
      </c>
      <c r="E14" s="3">
        <f t="shared" si="0"/>
        <v>18.120000000000005</v>
      </c>
      <c r="F14" s="11">
        <f t="shared" si="1"/>
        <v>3.4460461754973193E-2</v>
      </c>
      <c r="G14" s="3"/>
      <c r="H14" s="10">
        <v>86.31</v>
      </c>
      <c r="I14" s="3">
        <v>59.72</v>
      </c>
      <c r="J14" s="3">
        <f t="shared" si="2"/>
        <v>26.590000000000003</v>
      </c>
      <c r="K14" s="11">
        <f t="shared" si="3"/>
        <v>0.44524447421299401</v>
      </c>
      <c r="L14" s="3"/>
      <c r="M14" s="10">
        <f t="shared" si="4"/>
        <v>630.25</v>
      </c>
      <c r="N14" s="3">
        <f t="shared" si="5"/>
        <v>585.54000000000008</v>
      </c>
      <c r="O14" s="3">
        <f t="shared" si="6"/>
        <v>44.709999999999923</v>
      </c>
      <c r="P14" s="11">
        <f t="shared" si="7"/>
        <v>7.6356867165351505E-2</v>
      </c>
      <c r="Q14" s="4"/>
      <c r="R14" t="s">
        <v>11</v>
      </c>
    </row>
    <row r="15" spans="1:18" x14ac:dyDescent="0.4">
      <c r="A15" s="1">
        <v>45913</v>
      </c>
      <c r="B15" s="1"/>
      <c r="C15" s="10">
        <v>606.83999999999901</v>
      </c>
      <c r="D15" s="3">
        <v>456.52</v>
      </c>
      <c r="E15" s="3">
        <f t="shared" si="0"/>
        <v>150.31999999999903</v>
      </c>
      <c r="F15" s="11">
        <f t="shared" si="1"/>
        <v>0.32927363532813247</v>
      </c>
      <c r="G15" s="3"/>
      <c r="H15" s="10">
        <v>87.2</v>
      </c>
      <c r="I15" s="3">
        <v>63.2</v>
      </c>
      <c r="J15" s="3">
        <f t="shared" si="2"/>
        <v>24</v>
      </c>
      <c r="K15" s="11">
        <f t="shared" si="3"/>
        <v>0.37974683544303794</v>
      </c>
      <c r="L15" s="3"/>
      <c r="M15" s="10">
        <f t="shared" si="4"/>
        <v>694.03999999999905</v>
      </c>
      <c r="N15" s="3">
        <f t="shared" si="5"/>
        <v>519.72</v>
      </c>
      <c r="O15" s="3">
        <f t="shared" si="6"/>
        <v>174.31999999999903</v>
      </c>
      <c r="P15" s="11">
        <f t="shared" si="7"/>
        <v>0.335411375355959</v>
      </c>
      <c r="Q15" s="4"/>
      <c r="R15" t="s">
        <v>12</v>
      </c>
    </row>
    <row r="16" spans="1:18" x14ac:dyDescent="0.4">
      <c r="A16" s="1">
        <v>45914</v>
      </c>
      <c r="B16" s="1"/>
      <c r="C16" s="10">
        <v>525.09</v>
      </c>
      <c r="D16" s="3">
        <v>423.01</v>
      </c>
      <c r="E16" s="3">
        <f t="shared" si="0"/>
        <v>102.08000000000004</v>
      </c>
      <c r="F16" s="11">
        <f t="shared" si="1"/>
        <v>0.24131817214723067</v>
      </c>
      <c r="G16" s="3"/>
      <c r="H16" s="10">
        <v>84.19</v>
      </c>
      <c r="I16" s="3">
        <v>88.2</v>
      </c>
      <c r="J16" s="3">
        <f t="shared" si="2"/>
        <v>-4.0100000000000051</v>
      </c>
      <c r="K16" s="11">
        <f t="shared" si="3"/>
        <v>-4.5464852607709806E-2</v>
      </c>
      <c r="L16" s="3"/>
      <c r="M16" s="10">
        <f t="shared" si="4"/>
        <v>609.28</v>
      </c>
      <c r="N16" s="3">
        <f t="shared" si="5"/>
        <v>511.21</v>
      </c>
      <c r="O16" s="3">
        <f t="shared" si="6"/>
        <v>98.07</v>
      </c>
      <c r="P16" s="11">
        <f t="shared" si="7"/>
        <v>0.19183897028618374</v>
      </c>
      <c r="Q16" s="4"/>
      <c r="R16" t="s">
        <v>13</v>
      </c>
    </row>
    <row r="17" spans="1:18" x14ac:dyDescent="0.4">
      <c r="A17" s="1">
        <v>45915</v>
      </c>
      <c r="B17" s="1"/>
      <c r="C17" s="10">
        <v>490.49</v>
      </c>
      <c r="D17" s="3">
        <v>469.91</v>
      </c>
      <c r="E17" s="3">
        <f t="shared" si="0"/>
        <v>20.579999999999984</v>
      </c>
      <c r="F17" s="11">
        <f t="shared" si="1"/>
        <v>4.3795620437956165E-2</v>
      </c>
      <c r="G17" s="3"/>
      <c r="H17" s="10">
        <v>150.72999999999999</v>
      </c>
      <c r="I17" s="3">
        <v>147.21</v>
      </c>
      <c r="J17" s="3">
        <f t="shared" si="2"/>
        <v>3.5199999999999818</v>
      </c>
      <c r="K17" s="11">
        <f t="shared" si="3"/>
        <v>2.3911419061204957E-2</v>
      </c>
      <c r="L17" s="3"/>
      <c r="M17" s="10">
        <f t="shared" si="4"/>
        <v>641.22</v>
      </c>
      <c r="N17" s="3">
        <f t="shared" si="5"/>
        <v>617.12</v>
      </c>
      <c r="O17" s="3">
        <f t="shared" si="6"/>
        <v>24.100000000000023</v>
      </c>
      <c r="P17" s="11">
        <f t="shared" si="7"/>
        <v>3.9052372310085598E-2</v>
      </c>
      <c r="Q17" s="4"/>
      <c r="R17" t="s">
        <v>7</v>
      </c>
    </row>
    <row r="18" spans="1:18" x14ac:dyDescent="0.4">
      <c r="A18" s="1">
        <v>45916</v>
      </c>
      <c r="B18" s="1"/>
      <c r="C18" s="10">
        <v>504.80999999999995</v>
      </c>
      <c r="D18" s="3">
        <v>427.96</v>
      </c>
      <c r="E18" s="3">
        <f t="shared" si="0"/>
        <v>76.849999999999966</v>
      </c>
      <c r="F18" s="11">
        <f t="shared" si="1"/>
        <v>0.17957285727638089</v>
      </c>
      <c r="G18" s="3"/>
      <c r="H18" s="10">
        <v>132.21</v>
      </c>
      <c r="I18" s="3">
        <v>85.3</v>
      </c>
      <c r="J18" s="3">
        <f t="shared" si="2"/>
        <v>46.910000000000011</v>
      </c>
      <c r="K18" s="11">
        <f t="shared" si="3"/>
        <v>0.54994138335287235</v>
      </c>
      <c r="L18" s="3"/>
      <c r="M18" s="10">
        <f t="shared" si="4"/>
        <v>637.02</v>
      </c>
      <c r="N18" s="3">
        <f t="shared" si="5"/>
        <v>513.26</v>
      </c>
      <c r="O18" s="3">
        <f t="shared" si="6"/>
        <v>123.75999999999999</v>
      </c>
      <c r="P18" s="11">
        <f t="shared" si="7"/>
        <v>0.24112535557027626</v>
      </c>
      <c r="R18" t="s">
        <v>8</v>
      </c>
    </row>
    <row r="19" spans="1:18" x14ac:dyDescent="0.4">
      <c r="A19" s="1">
        <v>45917</v>
      </c>
      <c r="B19" s="1"/>
      <c r="C19" s="10">
        <v>518.41</v>
      </c>
      <c r="D19" s="3">
        <v>473.64</v>
      </c>
      <c r="E19" s="3">
        <f t="shared" si="0"/>
        <v>44.769999999999982</v>
      </c>
      <c r="F19" s="11">
        <f t="shared" si="1"/>
        <v>9.4523266615995236E-2</v>
      </c>
      <c r="G19" s="3"/>
      <c r="H19" s="10">
        <v>48.989999999999995</v>
      </c>
      <c r="I19" s="3">
        <v>36.35</v>
      </c>
      <c r="J19" s="3">
        <f t="shared" si="2"/>
        <v>12.639999999999993</v>
      </c>
      <c r="K19" s="11">
        <f t="shared" si="3"/>
        <v>0.34773039889958718</v>
      </c>
      <c r="L19" s="3"/>
      <c r="M19" s="10">
        <f t="shared" si="4"/>
        <v>567.4</v>
      </c>
      <c r="N19" s="3">
        <f t="shared" si="5"/>
        <v>509.99</v>
      </c>
      <c r="O19" s="3">
        <f t="shared" si="6"/>
        <v>57.409999999999968</v>
      </c>
      <c r="P19" s="11">
        <f t="shared" si="7"/>
        <v>0.11257083472224939</v>
      </c>
      <c r="R19" t="s">
        <v>9</v>
      </c>
    </row>
    <row r="20" spans="1:18" x14ac:dyDescent="0.4">
      <c r="A20" s="1">
        <v>45918</v>
      </c>
      <c r="B20" s="1"/>
      <c r="C20" s="10">
        <v>477.32000000000005</v>
      </c>
      <c r="D20" s="3">
        <v>435.31</v>
      </c>
      <c r="E20" s="3">
        <f t="shared" si="0"/>
        <v>42.010000000000048</v>
      </c>
      <c r="F20" s="11">
        <f t="shared" si="1"/>
        <v>9.6505938296846033E-2</v>
      </c>
      <c r="G20" s="3"/>
      <c r="H20" s="10">
        <v>71.63</v>
      </c>
      <c r="I20" s="3">
        <v>60.7</v>
      </c>
      <c r="J20" s="3">
        <f t="shared" si="2"/>
        <v>10.929999999999993</v>
      </c>
      <c r="K20" s="11">
        <f t="shared" si="3"/>
        <v>0.18006589785831947</v>
      </c>
      <c r="L20" s="3"/>
      <c r="M20" s="10">
        <f t="shared" si="4"/>
        <v>548.95000000000005</v>
      </c>
      <c r="N20" s="3">
        <f t="shared" si="5"/>
        <v>496.01</v>
      </c>
      <c r="O20" s="3">
        <f t="shared" si="6"/>
        <v>52.940000000000055</v>
      </c>
      <c r="P20" s="11">
        <f t="shared" si="7"/>
        <v>0.10673171911856627</v>
      </c>
      <c r="R20" t="s">
        <v>10</v>
      </c>
    </row>
    <row r="21" spans="1:18" x14ac:dyDescent="0.4">
      <c r="A21" s="1">
        <v>45919</v>
      </c>
      <c r="B21" s="1"/>
      <c r="C21" s="10">
        <v>487.39</v>
      </c>
      <c r="D21" s="3">
        <v>428.66</v>
      </c>
      <c r="E21" s="3">
        <f t="shared" si="0"/>
        <v>58.729999999999961</v>
      </c>
      <c r="F21" s="11">
        <f t="shared" si="1"/>
        <v>0.13700835160733438</v>
      </c>
      <c r="G21" s="3"/>
      <c r="H21" s="10">
        <v>160.04</v>
      </c>
      <c r="I21" s="3">
        <v>123.53</v>
      </c>
      <c r="J21" s="3">
        <f t="shared" si="2"/>
        <v>36.509999999999991</v>
      </c>
      <c r="K21" s="11">
        <f t="shared" si="3"/>
        <v>0.29555573544887875</v>
      </c>
      <c r="L21" s="3"/>
      <c r="M21" s="10">
        <f t="shared" si="4"/>
        <v>647.42999999999995</v>
      </c>
      <c r="N21" s="3">
        <f t="shared" si="5"/>
        <v>552.19000000000005</v>
      </c>
      <c r="O21" s="3">
        <f t="shared" si="6"/>
        <v>95.239999999999895</v>
      </c>
      <c r="P21" s="11">
        <f t="shared" si="7"/>
        <v>0.17247686484724439</v>
      </c>
      <c r="R21" t="s">
        <v>11</v>
      </c>
    </row>
    <row r="22" spans="1:18" x14ac:dyDescent="0.4">
      <c r="A22" s="1">
        <v>45920</v>
      </c>
      <c r="B22" s="1"/>
      <c r="C22" s="10">
        <v>549.04000000000008</v>
      </c>
      <c r="D22" s="3">
        <v>526.41999999999996</v>
      </c>
      <c r="E22" s="3">
        <f t="shared" si="0"/>
        <v>22.620000000000118</v>
      </c>
      <c r="F22" s="11">
        <f t="shared" si="1"/>
        <v>4.2969492040576193E-2</v>
      </c>
      <c r="G22" s="3"/>
      <c r="H22" s="10">
        <v>124.2</v>
      </c>
      <c r="I22" s="3">
        <v>117.27</v>
      </c>
      <c r="J22" s="3">
        <f t="shared" si="2"/>
        <v>6.9300000000000068</v>
      </c>
      <c r="K22" s="11">
        <f t="shared" si="3"/>
        <v>5.9094397544128992E-2</v>
      </c>
      <c r="L22" s="3"/>
      <c r="M22" s="10">
        <f t="shared" si="4"/>
        <v>673.24000000000012</v>
      </c>
      <c r="N22" s="3">
        <f t="shared" si="5"/>
        <v>643.68999999999994</v>
      </c>
      <c r="O22" s="3">
        <f t="shared" si="6"/>
        <v>29.550000000000182</v>
      </c>
      <c r="P22" s="11">
        <f t="shared" si="7"/>
        <v>4.5907191349873672E-2</v>
      </c>
      <c r="R22" t="s">
        <v>12</v>
      </c>
    </row>
    <row r="23" spans="1:18" x14ac:dyDescent="0.4">
      <c r="A23" s="1">
        <v>45921</v>
      </c>
      <c r="B23" s="1"/>
      <c r="C23" s="10">
        <v>264.08000000000004</v>
      </c>
      <c r="D23" s="3">
        <v>236.65</v>
      </c>
      <c r="E23" s="3">
        <f t="shared" si="0"/>
        <v>27.430000000000035</v>
      </c>
      <c r="F23" s="11">
        <f t="shared" si="1"/>
        <v>0.11590957109655624</v>
      </c>
      <c r="G23" s="3"/>
      <c r="H23" s="10">
        <v>85.029999999999987</v>
      </c>
      <c r="I23" s="3">
        <v>89.28</v>
      </c>
      <c r="J23" s="3">
        <f t="shared" si="2"/>
        <v>-4.2500000000000142</v>
      </c>
      <c r="K23" s="11">
        <f t="shared" si="3"/>
        <v>-4.760304659498224E-2</v>
      </c>
      <c r="L23" s="3"/>
      <c r="M23" s="10">
        <f t="shared" si="4"/>
        <v>349.11</v>
      </c>
      <c r="N23" s="3">
        <f t="shared" si="5"/>
        <v>325.93</v>
      </c>
      <c r="O23" s="3">
        <f t="shared" si="6"/>
        <v>23.180000000000007</v>
      </c>
      <c r="P23" s="11">
        <f t="shared" si="7"/>
        <v>7.111956555088518E-2</v>
      </c>
      <c r="R23" t="s">
        <v>13</v>
      </c>
    </row>
    <row r="24" spans="1:18" x14ac:dyDescent="0.4">
      <c r="A24" s="1">
        <v>45922</v>
      </c>
      <c r="B24" s="1"/>
      <c r="C24" s="10">
        <v>255.10999999999999</v>
      </c>
      <c r="D24" s="3">
        <v>194.73</v>
      </c>
      <c r="E24" s="3">
        <f t="shared" si="0"/>
        <v>60.379999999999995</v>
      </c>
      <c r="F24" s="11">
        <f t="shared" si="1"/>
        <v>0.31007035382324244</v>
      </c>
      <c r="G24" s="3"/>
      <c r="H24" s="10">
        <v>77.100000000000009</v>
      </c>
      <c r="I24" s="3">
        <v>81.739999999999995</v>
      </c>
      <c r="J24" s="3">
        <f t="shared" si="2"/>
        <v>-4.6399999999999864</v>
      </c>
      <c r="K24" s="11">
        <f t="shared" si="3"/>
        <v>-5.6765353560068343E-2</v>
      </c>
      <c r="L24" s="3"/>
      <c r="M24" s="10">
        <f t="shared" si="4"/>
        <v>332.21</v>
      </c>
      <c r="N24" s="3">
        <f t="shared" si="5"/>
        <v>276.46999999999997</v>
      </c>
      <c r="O24" s="3">
        <f t="shared" si="6"/>
        <v>55.740000000000009</v>
      </c>
      <c r="P24" s="11">
        <f t="shared" si="7"/>
        <v>0.20161319492169139</v>
      </c>
      <c r="R24" t="s">
        <v>7</v>
      </c>
    </row>
    <row r="25" spans="1:18" x14ac:dyDescent="0.4">
      <c r="A25" s="1">
        <v>45923</v>
      </c>
      <c r="B25" s="1"/>
      <c r="C25" s="10">
        <v>325.88</v>
      </c>
      <c r="D25" s="3">
        <v>270.23</v>
      </c>
      <c r="E25" s="3">
        <f t="shared" si="0"/>
        <v>55.649999999999977</v>
      </c>
      <c r="F25" s="11">
        <f t="shared" si="1"/>
        <v>0.20593568441697804</v>
      </c>
      <c r="G25" s="3"/>
      <c r="H25" s="10">
        <v>52.980000000000004</v>
      </c>
      <c r="I25" s="3">
        <v>49.82</v>
      </c>
      <c r="J25" s="3">
        <f t="shared" si="2"/>
        <v>3.1600000000000037</v>
      </c>
      <c r="K25" s="11">
        <f t="shared" si="3"/>
        <v>6.3428342031312798E-2</v>
      </c>
      <c r="L25" s="3"/>
      <c r="M25" s="10">
        <f t="shared" si="4"/>
        <v>378.86</v>
      </c>
      <c r="N25" s="3">
        <f t="shared" si="5"/>
        <v>320.05</v>
      </c>
      <c r="O25" s="3">
        <f t="shared" si="6"/>
        <v>58.81</v>
      </c>
      <c r="P25" s="11">
        <f t="shared" si="7"/>
        <v>0.18375253866583346</v>
      </c>
      <c r="R25" t="s">
        <v>8</v>
      </c>
    </row>
    <row r="26" spans="1:18" x14ac:dyDescent="0.4">
      <c r="A26" s="1">
        <v>45924</v>
      </c>
      <c r="B26" s="1"/>
      <c r="C26" s="10">
        <v>423.95</v>
      </c>
      <c r="D26" s="3">
        <v>392.43</v>
      </c>
      <c r="E26" s="3">
        <f t="shared" si="0"/>
        <v>31.519999999999982</v>
      </c>
      <c r="F26" s="11">
        <f t="shared" si="1"/>
        <v>8.0320057080243562E-2</v>
      </c>
      <c r="G26" s="3"/>
      <c r="H26" s="10">
        <v>17.47</v>
      </c>
      <c r="I26" s="3">
        <v>20.49</v>
      </c>
      <c r="J26" s="3">
        <f t="shared" si="2"/>
        <v>-3.0199999999999996</v>
      </c>
      <c r="K26" s="11">
        <f t="shared" si="3"/>
        <v>-0.14738897022938019</v>
      </c>
      <c r="L26" s="3"/>
      <c r="M26" s="10">
        <f t="shared" si="4"/>
        <v>441.41999999999996</v>
      </c>
      <c r="N26" s="3">
        <f t="shared" si="5"/>
        <v>412.92</v>
      </c>
      <c r="O26" s="3">
        <f t="shared" si="6"/>
        <v>28.499999999999943</v>
      </c>
      <c r="P26" s="11">
        <f t="shared" si="7"/>
        <v>6.9020633536762424E-2</v>
      </c>
      <c r="R26" t="s">
        <v>9</v>
      </c>
    </row>
    <row r="27" spans="1:18" x14ac:dyDescent="0.4">
      <c r="A27" s="1">
        <v>45925</v>
      </c>
      <c r="B27" s="1"/>
      <c r="C27" s="10">
        <v>441.78</v>
      </c>
      <c r="D27" s="3">
        <v>357.6</v>
      </c>
      <c r="E27" s="3">
        <f t="shared" si="0"/>
        <v>84.17999999999995</v>
      </c>
      <c r="F27" s="11">
        <f t="shared" si="1"/>
        <v>0.23540268456375824</v>
      </c>
      <c r="G27" s="3"/>
      <c r="H27" s="10">
        <v>19.479999999999997</v>
      </c>
      <c r="I27" s="3">
        <v>19.079999999999998</v>
      </c>
      <c r="J27" s="3">
        <f t="shared" si="2"/>
        <v>0.39999999999999858</v>
      </c>
      <c r="K27" s="11">
        <f t="shared" si="3"/>
        <v>2.0964360587002025E-2</v>
      </c>
      <c r="L27" s="3"/>
      <c r="M27" s="10">
        <f t="shared" si="4"/>
        <v>461.26</v>
      </c>
      <c r="N27" s="3">
        <f t="shared" si="5"/>
        <v>376.68</v>
      </c>
      <c r="O27" s="3">
        <f t="shared" si="6"/>
        <v>84.579999999999984</v>
      </c>
      <c r="P27" s="11">
        <f t="shared" si="7"/>
        <v>0.22454072422215138</v>
      </c>
      <c r="R27" t="s">
        <v>10</v>
      </c>
    </row>
    <row r="28" spans="1:18" x14ac:dyDescent="0.4">
      <c r="A28" s="1">
        <v>45926</v>
      </c>
      <c r="B28" s="1"/>
      <c r="C28" s="10">
        <v>441.58000000000004</v>
      </c>
      <c r="D28" s="3">
        <v>372.92</v>
      </c>
      <c r="E28" s="3">
        <f t="shared" si="0"/>
        <v>68.660000000000025</v>
      </c>
      <c r="F28" s="11">
        <f t="shared" si="1"/>
        <v>0.18411455540062219</v>
      </c>
      <c r="G28" s="3"/>
      <c r="H28" s="10">
        <v>39.11</v>
      </c>
      <c r="I28" s="3">
        <v>37.520000000000003</v>
      </c>
      <c r="J28" s="3">
        <f t="shared" si="2"/>
        <v>1.5899999999999963</v>
      </c>
      <c r="K28" s="11">
        <f t="shared" si="3"/>
        <v>4.2377398720682198E-2</v>
      </c>
      <c r="L28" s="3"/>
      <c r="M28" s="10">
        <f t="shared" si="4"/>
        <v>480.69000000000005</v>
      </c>
      <c r="N28" s="3">
        <f t="shared" si="5"/>
        <v>410.44</v>
      </c>
      <c r="O28" s="3">
        <f t="shared" si="6"/>
        <v>70.250000000000057</v>
      </c>
      <c r="P28" s="11">
        <f t="shared" si="7"/>
        <v>0.17115778189260319</v>
      </c>
      <c r="R28" t="s">
        <v>11</v>
      </c>
    </row>
    <row r="29" spans="1:18" x14ac:dyDescent="0.4">
      <c r="A29" s="1">
        <v>45927</v>
      </c>
      <c r="B29" s="1"/>
      <c r="C29" s="10">
        <v>523.46999999999991</v>
      </c>
      <c r="D29" s="3">
        <v>446.25</v>
      </c>
      <c r="E29" s="3">
        <f t="shared" si="0"/>
        <v>77.219999999999914</v>
      </c>
      <c r="F29" s="11">
        <f t="shared" si="1"/>
        <v>0.17304201680672249</v>
      </c>
      <c r="G29" s="3"/>
      <c r="H29" s="10">
        <v>30.98</v>
      </c>
      <c r="I29" s="3">
        <v>22.52</v>
      </c>
      <c r="J29" s="3">
        <f t="shared" si="2"/>
        <v>8.4600000000000009</v>
      </c>
      <c r="K29" s="11">
        <f t="shared" si="3"/>
        <v>0.37566607460035528</v>
      </c>
      <c r="L29" s="3"/>
      <c r="M29" s="10">
        <f t="shared" si="4"/>
        <v>554.44999999999993</v>
      </c>
      <c r="N29" s="3">
        <f t="shared" si="5"/>
        <v>468.77</v>
      </c>
      <c r="O29" s="3">
        <f t="shared" si="6"/>
        <v>85.67999999999995</v>
      </c>
      <c r="P29" s="11">
        <f t="shared" si="7"/>
        <v>0.18277620154873381</v>
      </c>
      <c r="R29" t="s">
        <v>12</v>
      </c>
    </row>
    <row r="30" spans="1:18" x14ac:dyDescent="0.4">
      <c r="A30" s="1">
        <v>45928</v>
      </c>
      <c r="B30" s="1"/>
      <c r="C30" s="10">
        <v>577.83000000000004</v>
      </c>
      <c r="D30" s="3">
        <v>611.86</v>
      </c>
      <c r="E30" s="3">
        <f t="shared" si="0"/>
        <v>-34.029999999999973</v>
      </c>
      <c r="F30" s="11">
        <f t="shared" si="1"/>
        <v>-5.5617298074722932E-2</v>
      </c>
      <c r="G30" s="3"/>
      <c r="H30" s="10">
        <v>0</v>
      </c>
      <c r="I30" s="3">
        <v>0</v>
      </c>
      <c r="J30" s="3">
        <f t="shared" si="2"/>
        <v>0</v>
      </c>
      <c r="K30" s="11" t="e">
        <f t="shared" si="3"/>
        <v>#DIV/0!</v>
      </c>
      <c r="L30" s="3"/>
      <c r="M30" s="10">
        <f t="shared" si="4"/>
        <v>577.83000000000004</v>
      </c>
      <c r="N30" s="3">
        <f t="shared" si="5"/>
        <v>611.86</v>
      </c>
      <c r="O30" s="3">
        <f t="shared" si="6"/>
        <v>-34.029999999999973</v>
      </c>
      <c r="P30" s="11">
        <f t="shared" si="7"/>
        <v>-5.5617298074722932E-2</v>
      </c>
      <c r="R30" t="s">
        <v>13</v>
      </c>
    </row>
    <row r="31" spans="1:18" x14ac:dyDescent="0.4">
      <c r="A31" s="1">
        <v>45929</v>
      </c>
      <c r="B31" s="1"/>
      <c r="C31" s="10">
        <v>409.14</v>
      </c>
      <c r="D31" s="3">
        <v>366.29</v>
      </c>
      <c r="E31" s="3">
        <f t="shared" si="0"/>
        <v>42.849999999999966</v>
      </c>
      <c r="F31" s="11">
        <f t="shared" si="1"/>
        <v>0.11698381064184106</v>
      </c>
      <c r="G31" s="3"/>
      <c r="H31" s="10">
        <v>0</v>
      </c>
      <c r="I31" s="3">
        <v>0</v>
      </c>
      <c r="J31" s="3">
        <f t="shared" si="2"/>
        <v>0</v>
      </c>
      <c r="K31" s="11" t="e">
        <f t="shared" si="3"/>
        <v>#DIV/0!</v>
      </c>
      <c r="L31" s="3"/>
      <c r="M31" s="10">
        <f t="shared" si="4"/>
        <v>409.14</v>
      </c>
      <c r="N31" s="3">
        <f t="shared" si="5"/>
        <v>366.29</v>
      </c>
      <c r="O31" s="3">
        <f t="shared" si="6"/>
        <v>42.849999999999966</v>
      </c>
      <c r="P31" s="11">
        <f t="shared" si="7"/>
        <v>0.11698381064184106</v>
      </c>
      <c r="R31" t="s">
        <v>7</v>
      </c>
    </row>
    <row r="32" spans="1:18" x14ac:dyDescent="0.4">
      <c r="A32" s="1">
        <v>45930</v>
      </c>
      <c r="B32" s="1"/>
      <c r="C32" s="10">
        <v>249.54</v>
      </c>
      <c r="D32" s="3">
        <v>259.58999999999997</v>
      </c>
      <c r="E32" s="3">
        <f t="shared" si="0"/>
        <v>-10.049999999999983</v>
      </c>
      <c r="F32" s="11">
        <f t="shared" si="1"/>
        <v>-3.8714896567664331E-2</v>
      </c>
      <c r="G32" s="3"/>
      <c r="H32" s="10">
        <v>18.93</v>
      </c>
      <c r="I32" s="3">
        <v>20.83</v>
      </c>
      <c r="J32" s="3">
        <f t="shared" si="2"/>
        <v>-1.8999999999999986</v>
      </c>
      <c r="K32" s="11">
        <f t="shared" si="3"/>
        <v>-9.121459433509356E-2</v>
      </c>
      <c r="L32" s="3"/>
      <c r="M32" s="10">
        <f t="shared" si="4"/>
        <v>268.46999999999997</v>
      </c>
      <c r="N32" s="3">
        <f t="shared" si="5"/>
        <v>280.41999999999996</v>
      </c>
      <c r="O32" s="3">
        <f t="shared" si="6"/>
        <v>-11.949999999999989</v>
      </c>
      <c r="P32" s="11">
        <f t="shared" si="7"/>
        <v>-4.2614649454389808E-2</v>
      </c>
      <c r="R32" t="s">
        <v>8</v>
      </c>
    </row>
    <row r="33" spans="1:17" x14ac:dyDescent="0.4">
      <c r="C33" s="8"/>
      <c r="F33" s="11"/>
      <c r="H33" s="8"/>
      <c r="K33" s="11"/>
      <c r="M33" s="8"/>
      <c r="P33" s="9"/>
    </row>
    <row r="34" spans="1:17" ht="15" thickBot="1" x14ac:dyDescent="0.45">
      <c r="A34" s="5" t="s">
        <v>6</v>
      </c>
      <c r="B34" s="5"/>
      <c r="C34" s="12">
        <f>SUM(C3:C33)</f>
        <v>11430.579999999998</v>
      </c>
      <c r="D34" s="13">
        <f>SUM(D3:D33)</f>
        <v>9687.4200000000019</v>
      </c>
      <c r="E34" s="13">
        <f>C34-D34</f>
        <v>1743.1599999999962</v>
      </c>
      <c r="F34" s="14">
        <f>(C34-D34)/D34</f>
        <v>0.17994058273513441</v>
      </c>
      <c r="G34" s="5"/>
      <c r="H34" s="12">
        <f>SUM(H3:H33)</f>
        <v>2715.56</v>
      </c>
      <c r="I34" s="13">
        <f>SUM(I3:I33)</f>
        <v>2371.3599999999997</v>
      </c>
      <c r="J34" s="13">
        <f>H34-I34</f>
        <v>344.20000000000027</v>
      </c>
      <c r="K34" s="14">
        <f>(H34-I34)/I34</f>
        <v>0.14514877538627635</v>
      </c>
      <c r="L34" s="5"/>
      <c r="M34" s="12">
        <f>SUM(M3:M33)</f>
        <v>14146.14</v>
      </c>
      <c r="N34" s="13">
        <f>SUM(N3:N33)</f>
        <v>12058.780000000002</v>
      </c>
      <c r="O34" s="13">
        <f>M34-N34</f>
        <v>2087.3599999999969</v>
      </c>
      <c r="P34" s="14">
        <f>(M34-N34)/N34</f>
        <v>0.17309877118580788</v>
      </c>
      <c r="Q34" s="7"/>
    </row>
    <row r="35" spans="1:17" x14ac:dyDescent="0.4">
      <c r="O35" s="6"/>
      <c r="P35" s="7"/>
      <c r="Q35" s="7"/>
    </row>
  </sheetData>
  <autoFilter ref="A2:R32" xr:uid="{9835E18E-BC6F-4DC5-A251-0F2B3D59D8E1}">
    <sortState xmlns:xlrd2="http://schemas.microsoft.com/office/spreadsheetml/2017/richdata2" ref="A3:R32">
      <sortCondition ref="A2:A32"/>
    </sortState>
  </autoFilter>
  <mergeCells count="3">
    <mergeCell ref="C1:F1"/>
    <mergeCell ref="H1:K1"/>
    <mergeCell ref="M1:P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E18E-BC6F-4DC5-A251-0F2B3D59D8E1}">
  <dimension ref="A1:R37"/>
  <sheetViews>
    <sheetView workbookViewId="0">
      <selection activeCell="H37" sqref="H37"/>
    </sheetView>
  </sheetViews>
  <sheetFormatPr defaultRowHeight="14.6" x14ac:dyDescent="0.4"/>
  <cols>
    <col min="1" max="2" width="8.15234375" customWidth="1"/>
    <col min="3" max="4" width="10.921875" bestFit="1" customWidth="1"/>
    <col min="5" max="5" width="10.15234375" bestFit="1" customWidth="1"/>
    <col min="7" max="7" width="4.4609375" customWidth="1"/>
    <col min="12" max="12" width="3.3046875" customWidth="1"/>
    <col min="13" max="15" width="9.921875" bestFit="1" customWidth="1"/>
    <col min="17" max="17" width="1.921875" customWidth="1"/>
  </cols>
  <sheetData>
    <row r="1" spans="1:18" x14ac:dyDescent="0.4">
      <c r="C1" s="60" t="s">
        <v>0</v>
      </c>
      <c r="D1" s="61"/>
      <c r="E1" s="61"/>
      <c r="F1" s="62"/>
      <c r="G1" s="2"/>
      <c r="H1" s="60" t="s">
        <v>1</v>
      </c>
      <c r="I1" s="61"/>
      <c r="J1" s="61"/>
      <c r="K1" s="62"/>
      <c r="L1" s="2"/>
      <c r="M1" s="60" t="s">
        <v>6</v>
      </c>
      <c r="N1" s="61"/>
      <c r="O1" s="61"/>
      <c r="P1" s="62"/>
      <c r="Q1" s="2"/>
    </row>
    <row r="2" spans="1:18" x14ac:dyDescent="0.4">
      <c r="A2" t="s">
        <v>15</v>
      </c>
      <c r="C2" s="8" t="s">
        <v>2</v>
      </c>
      <c r="D2" t="s">
        <v>3</v>
      </c>
      <c r="E2" t="s">
        <v>4</v>
      </c>
      <c r="F2" s="9" t="s">
        <v>5</v>
      </c>
      <c r="H2" s="8" t="s">
        <v>2</v>
      </c>
      <c r="I2" t="s">
        <v>3</v>
      </c>
      <c r="J2" t="s">
        <v>4</v>
      </c>
      <c r="K2" s="9" t="s">
        <v>5</v>
      </c>
      <c r="M2" s="8" t="s">
        <v>2</v>
      </c>
      <c r="N2" t="s">
        <v>3</v>
      </c>
      <c r="O2" t="s">
        <v>4</v>
      </c>
      <c r="P2" s="9" t="s">
        <v>5</v>
      </c>
      <c r="R2" t="s">
        <v>14</v>
      </c>
    </row>
    <row r="3" spans="1:18" x14ac:dyDescent="0.4">
      <c r="A3" s="1">
        <v>45931</v>
      </c>
      <c r="B3" s="1"/>
      <c r="C3" s="10">
        <v>365.78</v>
      </c>
      <c r="D3" s="3">
        <v>305.63</v>
      </c>
      <c r="E3" s="3">
        <f t="shared" ref="E3:E18" si="0">C3-D3</f>
        <v>60.149999999999977</v>
      </c>
      <c r="F3" s="11">
        <f t="shared" ref="F3:F18" si="1">(C3-D3)/D3</f>
        <v>0.19680659621110486</v>
      </c>
      <c r="G3" s="3"/>
      <c r="H3" s="10">
        <v>18.88</v>
      </c>
      <c r="I3" s="3">
        <v>19.04</v>
      </c>
      <c r="J3" s="3">
        <f t="shared" ref="J3:J10" si="2">H3-I3</f>
        <v>-0.16000000000000014</v>
      </c>
      <c r="K3" s="11">
        <f t="shared" ref="K3:K4" si="3">(H3-I3)/I3</f>
        <v>-8.4033613445378234E-3</v>
      </c>
      <c r="M3" s="10">
        <f t="shared" ref="M3:M23" si="4">C3+H3</f>
        <v>384.65999999999997</v>
      </c>
      <c r="N3" s="3">
        <f t="shared" ref="N3:N23" si="5">D3+I3</f>
        <v>324.67</v>
      </c>
      <c r="O3" s="3">
        <f t="shared" ref="O3:O23" si="6">M3-N3</f>
        <v>59.989999999999952</v>
      </c>
      <c r="P3" s="11">
        <f t="shared" ref="P3:P23" si="7">(M3-N3)/N3</f>
        <v>0.18477223026457618</v>
      </c>
      <c r="Q3" s="4"/>
      <c r="R3" t="s">
        <v>9</v>
      </c>
    </row>
    <row r="4" spans="1:18" x14ac:dyDescent="0.4">
      <c r="A4" s="1">
        <f>A3+1</f>
        <v>45932</v>
      </c>
      <c r="B4" s="1"/>
      <c r="C4" s="10">
        <v>391.64999999999992</v>
      </c>
      <c r="D4" s="3">
        <v>325.99</v>
      </c>
      <c r="E4" s="3">
        <f t="shared" si="0"/>
        <v>65.659999999999911</v>
      </c>
      <c r="F4" s="11">
        <f t="shared" si="1"/>
        <v>0.20141722138715884</v>
      </c>
      <c r="G4" s="3"/>
      <c r="H4" s="10">
        <v>10.11</v>
      </c>
      <c r="I4" s="3">
        <v>4.62</v>
      </c>
      <c r="J4" s="3">
        <f t="shared" si="2"/>
        <v>5.4899999999999993</v>
      </c>
      <c r="K4" s="11">
        <f t="shared" si="3"/>
        <v>1.1883116883116882</v>
      </c>
      <c r="L4" s="3"/>
      <c r="M4" s="10">
        <f t="shared" si="4"/>
        <v>401.75999999999993</v>
      </c>
      <c r="N4" s="3">
        <f t="shared" si="5"/>
        <v>330.61</v>
      </c>
      <c r="O4" s="3">
        <f t="shared" si="6"/>
        <v>71.14999999999992</v>
      </c>
      <c r="P4" s="11">
        <f t="shared" si="7"/>
        <v>0.21520825141405256</v>
      </c>
      <c r="Q4" s="4"/>
      <c r="R4" t="s">
        <v>10</v>
      </c>
    </row>
    <row r="5" spans="1:18" x14ac:dyDescent="0.4">
      <c r="A5" s="1">
        <f t="shared" ref="A5:A33" si="8">A4+1</f>
        <v>45933</v>
      </c>
      <c r="B5" s="1"/>
      <c r="C5" s="10">
        <v>425.92</v>
      </c>
      <c r="D5" s="3">
        <v>337.4</v>
      </c>
      <c r="E5" s="3">
        <f t="shared" si="0"/>
        <v>88.520000000000039</v>
      </c>
      <c r="F5" s="11">
        <f t="shared" si="1"/>
        <v>0.26235921754593966</v>
      </c>
      <c r="G5" s="3"/>
      <c r="H5" s="10">
        <v>0</v>
      </c>
      <c r="I5" s="3">
        <v>0</v>
      </c>
      <c r="J5" s="3">
        <f t="shared" si="2"/>
        <v>0</v>
      </c>
      <c r="K5" s="11">
        <v>0</v>
      </c>
      <c r="L5" s="3"/>
      <c r="M5" s="10">
        <f t="shared" si="4"/>
        <v>425.92</v>
      </c>
      <c r="N5" s="3">
        <f t="shared" si="5"/>
        <v>337.4</v>
      </c>
      <c r="O5" s="3">
        <f t="shared" si="6"/>
        <v>88.520000000000039</v>
      </c>
      <c r="P5" s="11">
        <f t="shared" si="7"/>
        <v>0.26235921754593966</v>
      </c>
      <c r="Q5" s="4"/>
      <c r="R5" t="s">
        <v>11</v>
      </c>
    </row>
    <row r="6" spans="1:18" x14ac:dyDescent="0.4">
      <c r="A6" s="1">
        <f t="shared" si="8"/>
        <v>45934</v>
      </c>
      <c r="B6" s="1"/>
      <c r="C6" s="10">
        <v>520.23</v>
      </c>
      <c r="D6" s="3">
        <v>362.58</v>
      </c>
      <c r="E6" s="3">
        <f t="shared" si="0"/>
        <v>157.65000000000003</v>
      </c>
      <c r="F6" s="11">
        <f t="shared" si="1"/>
        <v>0.43480059573059748</v>
      </c>
      <c r="G6" s="3"/>
      <c r="H6" s="10">
        <v>0</v>
      </c>
      <c r="I6" s="3">
        <v>0</v>
      </c>
      <c r="J6" s="3">
        <f t="shared" si="2"/>
        <v>0</v>
      </c>
      <c r="K6" s="11">
        <v>0</v>
      </c>
      <c r="L6" s="3"/>
      <c r="M6" s="10">
        <f t="shared" si="4"/>
        <v>520.23</v>
      </c>
      <c r="N6" s="3">
        <f t="shared" si="5"/>
        <v>362.58</v>
      </c>
      <c r="O6" s="3">
        <f t="shared" si="6"/>
        <v>157.65000000000003</v>
      </c>
      <c r="P6" s="11">
        <f t="shared" si="7"/>
        <v>0.43480059573059748</v>
      </c>
      <c r="Q6" s="4"/>
      <c r="R6" t="s">
        <v>12</v>
      </c>
    </row>
    <row r="7" spans="1:18" x14ac:dyDescent="0.4">
      <c r="A7" s="1">
        <f t="shared" si="8"/>
        <v>45935</v>
      </c>
      <c r="B7" s="1"/>
      <c r="C7" s="10">
        <v>556.1</v>
      </c>
      <c r="D7" s="3">
        <v>409.89</v>
      </c>
      <c r="E7" s="3">
        <f t="shared" si="0"/>
        <v>146.21000000000004</v>
      </c>
      <c r="F7" s="11">
        <f t="shared" si="1"/>
        <v>0.35670545756178496</v>
      </c>
      <c r="G7" s="3"/>
      <c r="H7" s="10">
        <v>0</v>
      </c>
      <c r="I7" s="3">
        <v>0</v>
      </c>
      <c r="J7" s="3">
        <f t="shared" si="2"/>
        <v>0</v>
      </c>
      <c r="K7" s="11">
        <v>0</v>
      </c>
      <c r="L7" s="3"/>
      <c r="M7" s="10">
        <f t="shared" si="4"/>
        <v>556.1</v>
      </c>
      <c r="N7" s="3">
        <f t="shared" si="5"/>
        <v>409.89</v>
      </c>
      <c r="O7" s="3">
        <f t="shared" si="6"/>
        <v>146.21000000000004</v>
      </c>
      <c r="P7" s="11">
        <f t="shared" si="7"/>
        <v>0.35670545756178496</v>
      </c>
      <c r="Q7" s="4"/>
      <c r="R7" t="s">
        <v>13</v>
      </c>
    </row>
    <row r="8" spans="1:18" x14ac:dyDescent="0.4">
      <c r="A8" s="1">
        <f t="shared" si="8"/>
        <v>45936</v>
      </c>
      <c r="B8" s="1"/>
      <c r="C8" s="10">
        <v>576.93000000000006</v>
      </c>
      <c r="D8" s="3">
        <v>437.87</v>
      </c>
      <c r="E8" s="3">
        <f t="shared" si="0"/>
        <v>139.06000000000006</v>
      </c>
      <c r="F8" s="11">
        <f t="shared" si="1"/>
        <v>0.3175828442231714</v>
      </c>
      <c r="G8" s="3"/>
      <c r="H8" s="10">
        <v>0</v>
      </c>
      <c r="I8" s="3">
        <v>0</v>
      </c>
      <c r="J8" s="3">
        <f t="shared" si="2"/>
        <v>0</v>
      </c>
      <c r="K8" s="11">
        <v>0</v>
      </c>
      <c r="L8" s="3"/>
      <c r="M8" s="10">
        <f t="shared" si="4"/>
        <v>576.93000000000006</v>
      </c>
      <c r="N8" s="3">
        <f t="shared" si="5"/>
        <v>437.87</v>
      </c>
      <c r="O8" s="3">
        <f t="shared" si="6"/>
        <v>139.06000000000006</v>
      </c>
      <c r="P8" s="11">
        <f t="shared" si="7"/>
        <v>0.3175828442231714</v>
      </c>
      <c r="Q8" s="4"/>
      <c r="R8" t="s">
        <v>7</v>
      </c>
    </row>
    <row r="9" spans="1:18" x14ac:dyDescent="0.4">
      <c r="A9" s="1">
        <f t="shared" si="8"/>
        <v>45937</v>
      </c>
      <c r="B9" s="1"/>
      <c r="C9" s="10">
        <v>724.18000000000006</v>
      </c>
      <c r="D9" s="3">
        <v>521.66</v>
      </c>
      <c r="E9" s="3">
        <f t="shared" si="0"/>
        <v>202.5200000000001</v>
      </c>
      <c r="F9" s="11">
        <f t="shared" si="1"/>
        <v>0.38822221370241172</v>
      </c>
      <c r="G9" s="3"/>
      <c r="H9" s="10">
        <v>0</v>
      </c>
      <c r="I9" s="3">
        <v>0</v>
      </c>
      <c r="J9" s="3">
        <f t="shared" si="2"/>
        <v>0</v>
      </c>
      <c r="K9" s="11">
        <v>0</v>
      </c>
      <c r="L9" s="3"/>
      <c r="M9" s="10">
        <f t="shared" si="4"/>
        <v>724.18000000000006</v>
      </c>
      <c r="N9" s="3">
        <f t="shared" si="5"/>
        <v>521.66</v>
      </c>
      <c r="O9" s="3">
        <f t="shared" si="6"/>
        <v>202.5200000000001</v>
      </c>
      <c r="P9" s="11">
        <f t="shared" si="7"/>
        <v>0.38822221370241172</v>
      </c>
      <c r="Q9" s="4"/>
      <c r="R9" t="s">
        <v>8</v>
      </c>
    </row>
    <row r="10" spans="1:18" x14ac:dyDescent="0.4">
      <c r="A10" s="1">
        <f t="shared" si="8"/>
        <v>45938</v>
      </c>
      <c r="B10" s="1"/>
      <c r="C10" s="10">
        <v>647.91999999999996</v>
      </c>
      <c r="D10" s="3">
        <v>483.41</v>
      </c>
      <c r="E10" s="3">
        <f t="shared" si="0"/>
        <v>164.50999999999993</v>
      </c>
      <c r="F10" s="11">
        <f t="shared" si="1"/>
        <v>0.3403115367907158</v>
      </c>
      <c r="G10" s="3"/>
      <c r="H10" s="10">
        <v>0</v>
      </c>
      <c r="I10" s="3">
        <v>0</v>
      </c>
      <c r="J10" s="3">
        <f t="shared" si="2"/>
        <v>0</v>
      </c>
      <c r="K10" s="11">
        <v>0</v>
      </c>
      <c r="L10" s="3"/>
      <c r="M10" s="10">
        <f t="shared" si="4"/>
        <v>647.91999999999996</v>
      </c>
      <c r="N10" s="3">
        <f t="shared" si="5"/>
        <v>483.41</v>
      </c>
      <c r="O10" s="3">
        <f t="shared" si="6"/>
        <v>164.50999999999993</v>
      </c>
      <c r="P10" s="11">
        <f t="shared" si="7"/>
        <v>0.3403115367907158</v>
      </c>
      <c r="Q10" s="4"/>
      <c r="R10" t="s">
        <v>9</v>
      </c>
    </row>
    <row r="11" spans="1:18" x14ac:dyDescent="0.4">
      <c r="A11" s="1">
        <f t="shared" si="8"/>
        <v>45939</v>
      </c>
      <c r="B11" s="1"/>
      <c r="C11" s="10">
        <v>744.8</v>
      </c>
      <c r="D11" s="3">
        <v>607.04999999999995</v>
      </c>
      <c r="E11" s="3">
        <f t="shared" si="0"/>
        <v>137.75</v>
      </c>
      <c r="F11" s="11">
        <f t="shared" si="1"/>
        <v>0.22691705790297342</v>
      </c>
      <c r="G11" s="3"/>
      <c r="H11" s="10">
        <v>0</v>
      </c>
      <c r="I11" s="3">
        <v>0</v>
      </c>
      <c r="J11" s="3">
        <f t="shared" ref="J11:J13" si="9">H11-I11</f>
        <v>0</v>
      </c>
      <c r="K11" s="11">
        <v>0</v>
      </c>
      <c r="L11" s="3"/>
      <c r="M11" s="10">
        <f t="shared" si="4"/>
        <v>744.8</v>
      </c>
      <c r="N11" s="3">
        <f t="shared" si="5"/>
        <v>607.04999999999995</v>
      </c>
      <c r="O11" s="3">
        <f t="shared" si="6"/>
        <v>137.75</v>
      </c>
      <c r="P11" s="11">
        <f t="shared" si="7"/>
        <v>0.22691705790297342</v>
      </c>
      <c r="Q11" s="4"/>
      <c r="R11" t="s">
        <v>10</v>
      </c>
    </row>
    <row r="12" spans="1:18" x14ac:dyDescent="0.4">
      <c r="A12" s="1">
        <f t="shared" si="8"/>
        <v>45940</v>
      </c>
      <c r="B12" s="1"/>
      <c r="C12" s="10">
        <v>771.05000000000007</v>
      </c>
      <c r="D12" s="3">
        <v>615.94000000000005</v>
      </c>
      <c r="E12" s="3">
        <f t="shared" si="0"/>
        <v>155.11000000000001</v>
      </c>
      <c r="F12" s="11">
        <f t="shared" si="1"/>
        <v>0.25182647660486412</v>
      </c>
      <c r="G12" s="3"/>
      <c r="H12" s="10">
        <v>0</v>
      </c>
      <c r="I12" s="3">
        <v>0</v>
      </c>
      <c r="J12" s="3">
        <f t="shared" si="9"/>
        <v>0</v>
      </c>
      <c r="K12" s="11">
        <v>0</v>
      </c>
      <c r="L12" s="3"/>
      <c r="M12" s="10">
        <f t="shared" si="4"/>
        <v>771.05000000000007</v>
      </c>
      <c r="N12" s="3">
        <f t="shared" si="5"/>
        <v>615.94000000000005</v>
      </c>
      <c r="O12" s="3">
        <f t="shared" si="6"/>
        <v>155.11000000000001</v>
      </c>
      <c r="P12" s="11">
        <f t="shared" si="7"/>
        <v>0.25182647660486412</v>
      </c>
      <c r="Q12" s="4"/>
      <c r="R12" t="s">
        <v>11</v>
      </c>
    </row>
    <row r="13" spans="1:18" x14ac:dyDescent="0.4">
      <c r="A13" s="1">
        <f t="shared" si="8"/>
        <v>45941</v>
      </c>
      <c r="B13" s="1"/>
      <c r="C13" s="10">
        <v>854.24</v>
      </c>
      <c r="D13" s="3">
        <v>675.01</v>
      </c>
      <c r="E13" s="3">
        <f t="shared" si="0"/>
        <v>179.23000000000002</v>
      </c>
      <c r="F13" s="11">
        <f t="shared" si="1"/>
        <v>0.26552199226678125</v>
      </c>
      <c r="G13" s="3"/>
      <c r="H13" s="10">
        <v>0</v>
      </c>
      <c r="I13" s="3">
        <v>0</v>
      </c>
      <c r="J13" s="3">
        <f t="shared" si="9"/>
        <v>0</v>
      </c>
      <c r="K13" s="11">
        <v>0</v>
      </c>
      <c r="L13" s="3"/>
      <c r="M13" s="10">
        <f t="shared" si="4"/>
        <v>854.24</v>
      </c>
      <c r="N13" s="3">
        <f t="shared" si="5"/>
        <v>675.01</v>
      </c>
      <c r="O13" s="3">
        <f t="shared" si="6"/>
        <v>179.23000000000002</v>
      </c>
      <c r="P13" s="11">
        <f t="shared" si="7"/>
        <v>0.26552199226678125</v>
      </c>
      <c r="Q13" s="4"/>
      <c r="R13" t="s">
        <v>12</v>
      </c>
    </row>
    <row r="14" spans="1:18" x14ac:dyDescent="0.4">
      <c r="A14" s="1">
        <f t="shared" si="8"/>
        <v>45942</v>
      </c>
      <c r="B14" s="1"/>
      <c r="C14" s="10">
        <v>817.88999999999987</v>
      </c>
      <c r="D14" s="3">
        <v>763.24</v>
      </c>
      <c r="E14" s="3">
        <f t="shared" si="0"/>
        <v>54.649999999999864</v>
      </c>
      <c r="F14" s="11">
        <f t="shared" si="1"/>
        <v>7.1602641370997144E-2</v>
      </c>
      <c r="G14" s="3"/>
      <c r="H14" s="10">
        <v>0</v>
      </c>
      <c r="I14" s="3">
        <v>0</v>
      </c>
      <c r="J14" s="3">
        <f t="shared" ref="J14" si="10">H14-I14</f>
        <v>0</v>
      </c>
      <c r="K14" s="11">
        <v>0</v>
      </c>
      <c r="L14" s="3"/>
      <c r="M14" s="10">
        <f t="shared" si="4"/>
        <v>817.88999999999987</v>
      </c>
      <c r="N14" s="3">
        <f t="shared" si="5"/>
        <v>763.24</v>
      </c>
      <c r="O14" s="3">
        <f t="shared" si="6"/>
        <v>54.649999999999864</v>
      </c>
      <c r="P14" s="11">
        <f t="shared" si="7"/>
        <v>7.1602641370997144E-2</v>
      </c>
      <c r="Q14" s="4"/>
      <c r="R14" t="s">
        <v>13</v>
      </c>
    </row>
    <row r="15" spans="1:18" x14ac:dyDescent="0.4">
      <c r="A15" s="1">
        <f t="shared" si="8"/>
        <v>45943</v>
      </c>
      <c r="B15" s="1"/>
      <c r="C15" s="10">
        <v>645.68000000000006</v>
      </c>
      <c r="D15" s="3">
        <v>489.73</v>
      </c>
      <c r="E15" s="3">
        <f t="shared" si="0"/>
        <v>155.95000000000005</v>
      </c>
      <c r="F15" s="11">
        <f t="shared" si="1"/>
        <v>0.31844077348743194</v>
      </c>
      <c r="G15" s="3"/>
      <c r="H15" s="10">
        <v>0</v>
      </c>
      <c r="I15" s="3">
        <v>0</v>
      </c>
      <c r="J15" s="3">
        <f t="shared" ref="J15" si="11">H15-I15</f>
        <v>0</v>
      </c>
      <c r="K15" s="11">
        <v>0</v>
      </c>
      <c r="L15" s="3"/>
      <c r="M15" s="10">
        <f t="shared" si="4"/>
        <v>645.68000000000006</v>
      </c>
      <c r="N15" s="3">
        <f t="shared" si="5"/>
        <v>489.73</v>
      </c>
      <c r="O15" s="3">
        <f t="shared" si="6"/>
        <v>155.95000000000005</v>
      </c>
      <c r="P15" s="11">
        <f t="shared" si="7"/>
        <v>0.31844077348743194</v>
      </c>
      <c r="Q15" s="4"/>
      <c r="R15" t="s">
        <v>7</v>
      </c>
    </row>
    <row r="16" spans="1:18" x14ac:dyDescent="0.4">
      <c r="A16" s="1">
        <f t="shared" si="8"/>
        <v>45944</v>
      </c>
      <c r="B16" s="1"/>
      <c r="C16" s="10">
        <v>672.64999999999986</v>
      </c>
      <c r="D16" s="3">
        <v>551.05999999999995</v>
      </c>
      <c r="E16" s="3">
        <f t="shared" si="0"/>
        <v>121.58999999999992</v>
      </c>
      <c r="F16" s="11">
        <f t="shared" si="1"/>
        <v>0.22064747940333163</v>
      </c>
      <c r="G16" s="3"/>
      <c r="H16" s="10">
        <v>0</v>
      </c>
      <c r="I16" s="3">
        <v>0</v>
      </c>
      <c r="J16" s="3">
        <f t="shared" ref="J16:J22" si="12">H16-I16</f>
        <v>0</v>
      </c>
      <c r="K16" s="11">
        <v>0</v>
      </c>
      <c r="L16" s="3"/>
      <c r="M16" s="10">
        <f t="shared" si="4"/>
        <v>672.64999999999986</v>
      </c>
      <c r="N16" s="3">
        <f t="shared" si="5"/>
        <v>551.05999999999995</v>
      </c>
      <c r="O16" s="3">
        <f t="shared" si="6"/>
        <v>121.58999999999992</v>
      </c>
      <c r="P16" s="11">
        <f t="shared" si="7"/>
        <v>0.22064747940333163</v>
      </c>
      <c r="Q16" s="4"/>
      <c r="R16" t="s">
        <v>8</v>
      </c>
    </row>
    <row r="17" spans="1:18" x14ac:dyDescent="0.4">
      <c r="A17" s="1">
        <f t="shared" si="8"/>
        <v>45945</v>
      </c>
      <c r="B17" s="1"/>
      <c r="C17" s="10">
        <v>510.37</v>
      </c>
      <c r="D17" s="3">
        <v>456.66</v>
      </c>
      <c r="E17" s="3">
        <f t="shared" si="0"/>
        <v>53.70999999999998</v>
      </c>
      <c r="F17" s="11">
        <f t="shared" si="1"/>
        <v>0.11761485569132391</v>
      </c>
      <c r="G17" s="3"/>
      <c r="H17" s="10">
        <v>0</v>
      </c>
      <c r="I17" s="3">
        <v>0</v>
      </c>
      <c r="J17" s="3">
        <f t="shared" si="12"/>
        <v>0</v>
      </c>
      <c r="K17" s="11">
        <v>0</v>
      </c>
      <c r="L17" s="3"/>
      <c r="M17" s="10">
        <f t="shared" si="4"/>
        <v>510.37</v>
      </c>
      <c r="N17" s="3">
        <f t="shared" si="5"/>
        <v>456.66</v>
      </c>
      <c r="O17" s="3">
        <f t="shared" si="6"/>
        <v>53.70999999999998</v>
      </c>
      <c r="P17" s="11">
        <f t="shared" si="7"/>
        <v>0.11761485569132391</v>
      </c>
      <c r="Q17" s="4"/>
      <c r="R17" t="s">
        <v>9</v>
      </c>
    </row>
    <row r="18" spans="1:18" x14ac:dyDescent="0.4">
      <c r="A18" s="1">
        <f t="shared" si="8"/>
        <v>45946</v>
      </c>
      <c r="B18" s="1"/>
      <c r="C18" s="10">
        <v>400.34999999999997</v>
      </c>
      <c r="D18" s="3">
        <v>349.64</v>
      </c>
      <c r="E18" s="3">
        <f t="shared" si="0"/>
        <v>50.70999999999998</v>
      </c>
      <c r="F18" s="11">
        <f t="shared" si="1"/>
        <v>0.14503489303283371</v>
      </c>
      <c r="G18" s="3"/>
      <c r="H18" s="10">
        <v>0</v>
      </c>
      <c r="I18" s="3">
        <v>0</v>
      </c>
      <c r="J18" s="3">
        <f t="shared" si="12"/>
        <v>0</v>
      </c>
      <c r="K18" s="11">
        <v>0</v>
      </c>
      <c r="L18" s="3"/>
      <c r="M18" s="10">
        <f t="shared" si="4"/>
        <v>400.34999999999997</v>
      </c>
      <c r="N18" s="3">
        <f t="shared" si="5"/>
        <v>349.64</v>
      </c>
      <c r="O18" s="3">
        <f t="shared" si="6"/>
        <v>50.70999999999998</v>
      </c>
      <c r="P18" s="11">
        <f t="shared" si="7"/>
        <v>0.14503489303283371</v>
      </c>
      <c r="R18" t="s">
        <v>10</v>
      </c>
    </row>
    <row r="19" spans="1:18" x14ac:dyDescent="0.4">
      <c r="A19" s="1">
        <f t="shared" si="8"/>
        <v>45947</v>
      </c>
      <c r="B19" s="1"/>
      <c r="C19" s="10">
        <v>558.66000000000008</v>
      </c>
      <c r="D19" s="3">
        <v>477.56</v>
      </c>
      <c r="E19" s="3">
        <f t="shared" ref="E19:E21" si="13">C19-D19</f>
        <v>81.10000000000008</v>
      </c>
      <c r="F19" s="11">
        <f t="shared" ref="F19:F21" si="14">(C19-D19)/D19</f>
        <v>0.1698215930982496</v>
      </c>
      <c r="G19" s="3"/>
      <c r="H19" s="10">
        <v>0</v>
      </c>
      <c r="I19" s="3">
        <v>0</v>
      </c>
      <c r="J19" s="3">
        <f t="shared" si="12"/>
        <v>0</v>
      </c>
      <c r="K19" s="11">
        <v>0</v>
      </c>
      <c r="L19" s="3"/>
      <c r="M19" s="10">
        <f t="shared" si="4"/>
        <v>558.66000000000008</v>
      </c>
      <c r="N19" s="3">
        <f t="shared" si="5"/>
        <v>477.56</v>
      </c>
      <c r="O19" s="3">
        <f t="shared" si="6"/>
        <v>81.10000000000008</v>
      </c>
      <c r="P19" s="11">
        <f t="shared" si="7"/>
        <v>0.1698215930982496</v>
      </c>
      <c r="R19" t="s">
        <v>11</v>
      </c>
    </row>
    <row r="20" spans="1:18" x14ac:dyDescent="0.4">
      <c r="A20" s="1">
        <f t="shared" si="8"/>
        <v>45948</v>
      </c>
      <c r="B20" s="1"/>
      <c r="C20" s="10">
        <v>629.1400000000001</v>
      </c>
      <c r="D20" s="3">
        <v>471.17</v>
      </c>
      <c r="E20" s="3">
        <f t="shared" si="13"/>
        <v>157.97000000000008</v>
      </c>
      <c r="F20" s="11">
        <f t="shared" si="14"/>
        <v>0.33527177027399896</v>
      </c>
      <c r="G20" s="3"/>
      <c r="H20" s="10">
        <v>0</v>
      </c>
      <c r="I20" s="3">
        <v>0</v>
      </c>
      <c r="J20" s="3">
        <f t="shared" si="12"/>
        <v>0</v>
      </c>
      <c r="K20" s="11">
        <v>0</v>
      </c>
      <c r="L20" s="3"/>
      <c r="M20" s="10">
        <f t="shared" si="4"/>
        <v>629.1400000000001</v>
      </c>
      <c r="N20" s="3">
        <f t="shared" si="5"/>
        <v>471.17</v>
      </c>
      <c r="O20" s="3">
        <f t="shared" si="6"/>
        <v>157.97000000000008</v>
      </c>
      <c r="P20" s="11">
        <f t="shared" si="7"/>
        <v>0.33527177027399896</v>
      </c>
      <c r="R20" t="s">
        <v>12</v>
      </c>
    </row>
    <row r="21" spans="1:18" x14ac:dyDescent="0.4">
      <c r="A21" s="1">
        <f t="shared" si="8"/>
        <v>45949</v>
      </c>
      <c r="B21" s="1"/>
      <c r="C21" s="10">
        <v>735.66</v>
      </c>
      <c r="D21" s="3">
        <v>510.21</v>
      </c>
      <c r="E21" s="3">
        <f t="shared" si="13"/>
        <v>225.45</v>
      </c>
      <c r="F21" s="11">
        <f t="shared" si="14"/>
        <v>0.44187687422825894</v>
      </c>
      <c r="G21" s="3"/>
      <c r="H21" s="10">
        <v>0</v>
      </c>
      <c r="I21" s="3">
        <v>0</v>
      </c>
      <c r="J21" s="3">
        <f t="shared" si="12"/>
        <v>0</v>
      </c>
      <c r="K21" s="11">
        <v>0</v>
      </c>
      <c r="L21" s="3"/>
      <c r="M21" s="10">
        <f t="shared" si="4"/>
        <v>735.66</v>
      </c>
      <c r="N21" s="3">
        <f t="shared" si="5"/>
        <v>510.21</v>
      </c>
      <c r="O21" s="3">
        <f t="shared" si="6"/>
        <v>225.45</v>
      </c>
      <c r="P21" s="11">
        <f t="shared" si="7"/>
        <v>0.44187687422825894</v>
      </c>
      <c r="R21" t="s">
        <v>13</v>
      </c>
    </row>
    <row r="22" spans="1:18" x14ac:dyDescent="0.4">
      <c r="A22" s="1">
        <f t="shared" si="8"/>
        <v>45950</v>
      </c>
      <c r="B22" s="1"/>
      <c r="C22" s="10">
        <v>731.28000000000009</v>
      </c>
      <c r="D22" s="3">
        <v>504.77</v>
      </c>
      <c r="E22" s="3">
        <f t="shared" ref="E22:E23" si="15">C22-D22</f>
        <v>226.5100000000001</v>
      </c>
      <c r="F22" s="11">
        <f t="shared" ref="F22:F23" si="16">(C22-D22)/D22</f>
        <v>0.44873902965707174</v>
      </c>
      <c r="G22" s="3"/>
      <c r="H22" s="10">
        <v>0</v>
      </c>
      <c r="I22" s="3">
        <v>0</v>
      </c>
      <c r="J22" s="3">
        <f t="shared" si="12"/>
        <v>0</v>
      </c>
      <c r="K22" s="11">
        <v>0</v>
      </c>
      <c r="L22" s="3"/>
      <c r="M22" s="10">
        <f t="shared" si="4"/>
        <v>731.28000000000009</v>
      </c>
      <c r="N22" s="3">
        <f t="shared" si="5"/>
        <v>504.77</v>
      </c>
      <c r="O22" s="3">
        <f t="shared" si="6"/>
        <v>226.5100000000001</v>
      </c>
      <c r="P22" s="11">
        <f t="shared" si="7"/>
        <v>0.44873902965707174</v>
      </c>
      <c r="R22" t="s">
        <v>7</v>
      </c>
    </row>
    <row r="23" spans="1:18" x14ac:dyDescent="0.4">
      <c r="A23" s="1">
        <f t="shared" si="8"/>
        <v>45951</v>
      </c>
      <c r="B23" s="1"/>
      <c r="C23" s="10">
        <v>1160.07</v>
      </c>
      <c r="D23" s="3">
        <v>733.11</v>
      </c>
      <c r="E23" s="3">
        <f t="shared" si="15"/>
        <v>426.95999999999992</v>
      </c>
      <c r="F23" s="11">
        <f t="shared" si="16"/>
        <v>0.58239554773499191</v>
      </c>
      <c r="G23" s="3"/>
      <c r="H23" s="10">
        <v>0</v>
      </c>
      <c r="I23" s="3">
        <v>0</v>
      </c>
      <c r="J23" s="3">
        <f t="shared" ref="J23:J28" si="17">H23-I23</f>
        <v>0</v>
      </c>
      <c r="K23" s="11">
        <v>0</v>
      </c>
      <c r="L23" s="3"/>
      <c r="M23" s="10">
        <f t="shared" si="4"/>
        <v>1160.07</v>
      </c>
      <c r="N23" s="3">
        <f t="shared" si="5"/>
        <v>733.11</v>
      </c>
      <c r="O23" s="3">
        <f t="shared" si="6"/>
        <v>426.95999999999992</v>
      </c>
      <c r="P23" s="11">
        <f t="shared" si="7"/>
        <v>0.58239554773499191</v>
      </c>
      <c r="R23" t="s">
        <v>8</v>
      </c>
    </row>
    <row r="24" spans="1:18" x14ac:dyDescent="0.4">
      <c r="A24" s="1">
        <f t="shared" si="8"/>
        <v>45952</v>
      </c>
      <c r="B24" s="1"/>
      <c r="C24" s="10">
        <v>1232.4099999999999</v>
      </c>
      <c r="D24" s="3">
        <v>759.96</v>
      </c>
      <c r="E24" s="3">
        <f t="shared" ref="E24:E25" si="18">C24-D24</f>
        <v>472.44999999999982</v>
      </c>
      <c r="F24" s="11">
        <f t="shared" ref="F24:F25" si="19">(C24-D24)/D24</f>
        <v>0.62167745670824759</v>
      </c>
      <c r="G24" s="3"/>
      <c r="H24" s="10">
        <v>0</v>
      </c>
      <c r="I24" s="3">
        <v>0</v>
      </c>
      <c r="J24" s="3">
        <f t="shared" si="17"/>
        <v>0</v>
      </c>
      <c r="K24" s="11">
        <v>0</v>
      </c>
      <c r="L24" s="3"/>
      <c r="M24" s="10">
        <f t="shared" ref="M24" si="20">C24+H24</f>
        <v>1232.4099999999999</v>
      </c>
      <c r="N24" s="3">
        <f t="shared" ref="N24" si="21">D24+I24</f>
        <v>759.96</v>
      </c>
      <c r="O24" s="3">
        <f t="shared" ref="O24" si="22">M24-N24</f>
        <v>472.44999999999982</v>
      </c>
      <c r="P24" s="11">
        <f t="shared" ref="P24" si="23">(M24-N24)/N24</f>
        <v>0.62167745670824759</v>
      </c>
      <c r="R24" t="s">
        <v>9</v>
      </c>
    </row>
    <row r="25" spans="1:18" x14ac:dyDescent="0.4">
      <c r="A25" s="1">
        <f t="shared" si="8"/>
        <v>45953</v>
      </c>
      <c r="B25" s="1"/>
      <c r="C25" s="10">
        <v>1194.03</v>
      </c>
      <c r="D25" s="3">
        <v>729.1</v>
      </c>
      <c r="E25" s="3">
        <f t="shared" si="18"/>
        <v>464.92999999999995</v>
      </c>
      <c r="F25" s="11">
        <f t="shared" si="19"/>
        <v>0.63767658757372092</v>
      </c>
      <c r="G25" s="3"/>
      <c r="H25" s="10">
        <v>0</v>
      </c>
      <c r="I25" s="3">
        <v>0</v>
      </c>
      <c r="J25" s="3">
        <f t="shared" si="17"/>
        <v>0</v>
      </c>
      <c r="K25" s="11">
        <v>0</v>
      </c>
      <c r="L25" s="3"/>
      <c r="M25" s="10">
        <f t="shared" ref="M25" si="24">C25+H25</f>
        <v>1194.03</v>
      </c>
      <c r="N25" s="3">
        <f t="shared" ref="N25" si="25">D25+I25</f>
        <v>729.1</v>
      </c>
      <c r="O25" s="3">
        <f t="shared" ref="O25" si="26">M25-N25</f>
        <v>464.92999999999995</v>
      </c>
      <c r="P25" s="11">
        <f t="shared" ref="P25" si="27">(M25-N25)/N25</f>
        <v>0.63767658757372092</v>
      </c>
      <c r="R25" t="s">
        <v>10</v>
      </c>
    </row>
    <row r="26" spans="1:18" x14ac:dyDescent="0.4">
      <c r="A26" s="1">
        <f t="shared" si="8"/>
        <v>45954</v>
      </c>
      <c r="B26" s="1"/>
      <c r="C26" s="10">
        <v>1137.25</v>
      </c>
      <c r="D26" s="3">
        <v>779.96</v>
      </c>
      <c r="E26" s="3">
        <f t="shared" ref="E26:E29" si="28">C26-D26</f>
        <v>357.28999999999996</v>
      </c>
      <c r="F26" s="11">
        <f t="shared" ref="F26:F29" si="29">(C26-D26)/D26</f>
        <v>0.45808759423560175</v>
      </c>
      <c r="G26" s="3"/>
      <c r="H26" s="10">
        <v>0</v>
      </c>
      <c r="I26" s="3">
        <v>0</v>
      </c>
      <c r="J26" s="3">
        <f t="shared" si="17"/>
        <v>0</v>
      </c>
      <c r="K26" s="11">
        <v>0</v>
      </c>
      <c r="L26" s="3"/>
      <c r="M26" s="10">
        <f t="shared" ref="M26" si="30">C26+H26</f>
        <v>1137.25</v>
      </c>
      <c r="N26" s="3">
        <f t="shared" ref="N26" si="31">D26+I26</f>
        <v>779.96</v>
      </c>
      <c r="O26" s="3">
        <f t="shared" ref="O26" si="32">M26-N26</f>
        <v>357.28999999999996</v>
      </c>
      <c r="P26" s="11">
        <f t="shared" ref="P26" si="33">(M26-N26)/N26</f>
        <v>0.45808759423560175</v>
      </c>
      <c r="R26" t="s">
        <v>11</v>
      </c>
    </row>
    <row r="27" spans="1:18" x14ac:dyDescent="0.4">
      <c r="A27" s="1">
        <f t="shared" si="8"/>
        <v>45955</v>
      </c>
      <c r="B27" s="1"/>
      <c r="C27" s="10">
        <v>1092.7199999999998</v>
      </c>
      <c r="D27" s="3">
        <v>789.11</v>
      </c>
      <c r="E27" s="3">
        <f>C27-D27</f>
        <v>303.60999999999979</v>
      </c>
      <c r="F27" s="11">
        <f>(C27-D27)/D27</f>
        <v>0.38474990812434234</v>
      </c>
      <c r="G27" s="3"/>
      <c r="H27" s="10">
        <v>0</v>
      </c>
      <c r="I27" s="3">
        <v>0</v>
      </c>
      <c r="J27" s="3">
        <f t="shared" si="17"/>
        <v>0</v>
      </c>
      <c r="K27" s="11">
        <v>0</v>
      </c>
      <c r="L27" s="3"/>
      <c r="M27" s="10">
        <f>C27+H27</f>
        <v>1092.7199999999998</v>
      </c>
      <c r="N27" s="3">
        <f>D27+I27</f>
        <v>789.11</v>
      </c>
      <c r="O27" s="3">
        <f t="shared" ref="O27:O29" si="34">M27-N27</f>
        <v>303.60999999999979</v>
      </c>
      <c r="P27" s="11">
        <f t="shared" ref="P27:P29" si="35">(M27-N27)/N27</f>
        <v>0.38474990812434234</v>
      </c>
      <c r="R27" t="s">
        <v>12</v>
      </c>
    </row>
    <row r="28" spans="1:18" x14ac:dyDescent="0.4">
      <c r="A28" s="1">
        <f t="shared" si="8"/>
        <v>45956</v>
      </c>
      <c r="B28" s="1"/>
      <c r="C28" s="10">
        <v>1081.9899999999998</v>
      </c>
      <c r="D28" s="3">
        <v>782.87</v>
      </c>
      <c r="E28" s="3">
        <f t="shared" si="28"/>
        <v>299.11999999999978</v>
      </c>
      <c r="F28" s="11">
        <f t="shared" si="29"/>
        <v>0.38208131618276314</v>
      </c>
      <c r="G28" s="3"/>
      <c r="H28" s="10">
        <v>0</v>
      </c>
      <c r="I28" s="3">
        <v>0</v>
      </c>
      <c r="J28" s="3">
        <f t="shared" si="17"/>
        <v>0</v>
      </c>
      <c r="K28" s="11">
        <v>0</v>
      </c>
      <c r="L28" s="3"/>
      <c r="M28" s="10">
        <f t="shared" ref="M28:M29" si="36">C28+H28</f>
        <v>1081.9899999999998</v>
      </c>
      <c r="N28" s="3">
        <f t="shared" ref="N28:N29" si="37">D28+I28</f>
        <v>782.87</v>
      </c>
      <c r="O28" s="3">
        <f t="shared" si="34"/>
        <v>299.11999999999978</v>
      </c>
      <c r="P28" s="11">
        <f t="shared" si="35"/>
        <v>0.38208131618276314</v>
      </c>
      <c r="R28" t="s">
        <v>13</v>
      </c>
    </row>
    <row r="29" spans="1:18" x14ac:dyDescent="0.4">
      <c r="A29" s="1">
        <f t="shared" si="8"/>
        <v>45957</v>
      </c>
      <c r="B29" s="1"/>
      <c r="C29" s="10">
        <v>1044.3699999999999</v>
      </c>
      <c r="D29" s="3">
        <v>794.44</v>
      </c>
      <c r="E29" s="3">
        <f t="shared" si="28"/>
        <v>249.92999999999984</v>
      </c>
      <c r="F29" s="11">
        <f t="shared" si="29"/>
        <v>0.31459896279139998</v>
      </c>
      <c r="G29" s="3"/>
      <c r="H29" s="10">
        <v>0</v>
      </c>
      <c r="I29" s="3">
        <v>0</v>
      </c>
      <c r="J29" s="3">
        <f t="shared" ref="J29:J33" si="38">H29-I29</f>
        <v>0</v>
      </c>
      <c r="K29" s="11">
        <v>0</v>
      </c>
      <c r="L29" s="3"/>
      <c r="M29" s="10">
        <f t="shared" si="36"/>
        <v>1044.3699999999999</v>
      </c>
      <c r="N29" s="3">
        <f t="shared" si="37"/>
        <v>794.44</v>
      </c>
      <c r="O29" s="3">
        <f t="shared" si="34"/>
        <v>249.92999999999984</v>
      </c>
      <c r="P29" s="11">
        <f t="shared" si="35"/>
        <v>0.31459896279139998</v>
      </c>
      <c r="R29" t="s">
        <v>7</v>
      </c>
    </row>
    <row r="30" spans="1:18" x14ac:dyDescent="0.4">
      <c r="A30" s="1">
        <f t="shared" si="8"/>
        <v>45958</v>
      </c>
      <c r="B30" s="1"/>
      <c r="C30" s="10">
        <v>1050.4799999999998</v>
      </c>
      <c r="D30" s="3">
        <v>788.13</v>
      </c>
      <c r="E30" s="3">
        <f t="shared" ref="E30:E32" si="39">C30-D30</f>
        <v>262.3499999999998</v>
      </c>
      <c r="F30" s="11">
        <f t="shared" ref="F30:F32" si="40">(C30-D30)/D30</f>
        <v>0.33287655589813836</v>
      </c>
      <c r="G30" s="3"/>
      <c r="H30" s="10">
        <v>0</v>
      </c>
      <c r="I30" s="3">
        <v>0</v>
      </c>
      <c r="J30" s="3">
        <f t="shared" si="38"/>
        <v>0</v>
      </c>
      <c r="K30" s="11">
        <v>0</v>
      </c>
      <c r="L30" s="3"/>
      <c r="M30" s="10">
        <f t="shared" ref="M30:M31" si="41">C30+H30</f>
        <v>1050.4799999999998</v>
      </c>
      <c r="N30" s="3">
        <f t="shared" ref="N30:N31" si="42">D30+I30</f>
        <v>788.13</v>
      </c>
      <c r="O30" s="3">
        <f t="shared" ref="O30:O31" si="43">M30-N30</f>
        <v>262.3499999999998</v>
      </c>
      <c r="P30" s="11">
        <f>(M30-N30)/N30</f>
        <v>0.33287655589813836</v>
      </c>
      <c r="R30" t="s">
        <v>8</v>
      </c>
    </row>
    <row r="31" spans="1:18" x14ac:dyDescent="0.4">
      <c r="A31" s="1">
        <f t="shared" si="8"/>
        <v>45959</v>
      </c>
      <c r="B31" s="1"/>
      <c r="C31" s="10">
        <v>761.5799999999997</v>
      </c>
      <c r="D31" s="3">
        <v>556.44000000000005</v>
      </c>
      <c r="E31" s="3">
        <f t="shared" si="39"/>
        <v>205.13999999999965</v>
      </c>
      <c r="F31" s="11">
        <f t="shared" si="40"/>
        <v>0.36866508518438579</v>
      </c>
      <c r="G31" s="3"/>
      <c r="H31" s="10">
        <v>0</v>
      </c>
      <c r="I31" s="3">
        <v>0</v>
      </c>
      <c r="J31" s="3">
        <f t="shared" si="38"/>
        <v>0</v>
      </c>
      <c r="K31" s="11">
        <v>0</v>
      </c>
      <c r="L31" s="3"/>
      <c r="M31" s="10">
        <f t="shared" si="41"/>
        <v>761.5799999999997</v>
      </c>
      <c r="N31" s="3">
        <f t="shared" si="42"/>
        <v>556.44000000000005</v>
      </c>
      <c r="O31" s="3">
        <f t="shared" si="43"/>
        <v>205.13999999999965</v>
      </c>
      <c r="P31" s="11">
        <f>(M31-N31)/N31</f>
        <v>0.36866508518438579</v>
      </c>
      <c r="R31" t="s">
        <v>9</v>
      </c>
    </row>
    <row r="32" spans="1:18" x14ac:dyDescent="0.4">
      <c r="A32" s="1">
        <f t="shared" si="8"/>
        <v>45960</v>
      </c>
      <c r="B32" s="1"/>
      <c r="C32" s="10">
        <v>643.19999999999993</v>
      </c>
      <c r="D32" s="3">
        <v>467.36</v>
      </c>
      <c r="E32" s="3">
        <f t="shared" si="39"/>
        <v>175.83999999999992</v>
      </c>
      <c r="F32" s="11">
        <f t="shared" si="40"/>
        <v>0.37624101335159171</v>
      </c>
      <c r="G32" s="3"/>
      <c r="H32" s="10">
        <v>0</v>
      </c>
      <c r="I32" s="3">
        <v>0</v>
      </c>
      <c r="J32" s="3">
        <f t="shared" si="38"/>
        <v>0</v>
      </c>
      <c r="K32" s="11">
        <v>0</v>
      </c>
      <c r="L32" s="3"/>
      <c r="M32" s="10">
        <f t="shared" ref="M32" si="44">C32+H32</f>
        <v>643.19999999999993</v>
      </c>
      <c r="N32" s="3">
        <f t="shared" ref="N32" si="45">D32+I32</f>
        <v>467.36</v>
      </c>
      <c r="O32" s="3">
        <f t="shared" ref="O32" si="46">M32-N32</f>
        <v>175.83999999999992</v>
      </c>
      <c r="P32" s="11">
        <f>(M32-N32)/N32</f>
        <v>0.37624101335159171</v>
      </c>
      <c r="R32" t="s">
        <v>10</v>
      </c>
    </row>
    <row r="33" spans="1:18" x14ac:dyDescent="0.4">
      <c r="A33" s="1">
        <f t="shared" si="8"/>
        <v>45961</v>
      </c>
      <c r="C33" s="10">
        <v>691.40000000000009</v>
      </c>
      <c r="D33" s="3">
        <v>423.65</v>
      </c>
      <c r="E33" s="3">
        <f t="shared" ref="E33" si="47">C33-D33</f>
        <v>267.75000000000011</v>
      </c>
      <c r="F33" s="11">
        <f t="shared" ref="F33" si="48">(C33-D33)/D33</f>
        <v>0.63200755340493364</v>
      </c>
      <c r="H33" s="10">
        <v>45.2</v>
      </c>
      <c r="I33" s="3">
        <v>42.52</v>
      </c>
      <c r="J33" s="3">
        <f t="shared" si="38"/>
        <v>2.6799999999999997</v>
      </c>
      <c r="K33" s="11">
        <f t="shared" ref="K33" si="49">(H33-I33)/I33</f>
        <v>6.3029162746942605E-2</v>
      </c>
      <c r="M33" s="10">
        <f t="shared" ref="M33" si="50">C33+H33</f>
        <v>736.60000000000014</v>
      </c>
      <c r="N33" s="3">
        <f t="shared" ref="N33" si="51">D33+I33</f>
        <v>466.16999999999996</v>
      </c>
      <c r="O33" s="3">
        <f t="shared" ref="O33" si="52">M33-N33</f>
        <v>270.43000000000018</v>
      </c>
      <c r="P33" s="11">
        <f>(M33-N33)/N33</f>
        <v>0.58011026020550482</v>
      </c>
      <c r="R33" t="s">
        <v>11</v>
      </c>
    </row>
    <row r="34" spans="1:18" x14ac:dyDescent="0.4">
      <c r="A34" s="1"/>
      <c r="C34" s="10"/>
      <c r="D34" s="3"/>
      <c r="F34" s="11"/>
      <c r="H34" s="8"/>
      <c r="K34" s="11"/>
      <c r="M34" s="8"/>
      <c r="P34" s="9"/>
    </row>
    <row r="35" spans="1:18" ht="15" thickBot="1" x14ac:dyDescent="0.45">
      <c r="A35" s="5" t="s">
        <v>6</v>
      </c>
      <c r="B35" s="5"/>
      <c r="C35" s="12">
        <f>SUM(C3:C33)</f>
        <v>23369.980000000003</v>
      </c>
      <c r="D35" s="13">
        <f>SUM(D3:D33)</f>
        <v>17260.600000000006</v>
      </c>
      <c r="E35" s="13">
        <f>C35-D35</f>
        <v>6109.3799999999974</v>
      </c>
      <c r="F35" s="14">
        <f>(C35-D35)/D35</f>
        <v>0.35394945714517428</v>
      </c>
      <c r="G35" s="5"/>
      <c r="H35" s="12">
        <f>SUM(H3:H33)</f>
        <v>74.19</v>
      </c>
      <c r="I35" s="13">
        <f>SUM(I3:I33)</f>
        <v>66.180000000000007</v>
      </c>
      <c r="J35" s="13">
        <f>H35-I35</f>
        <v>8.0099999999999909</v>
      </c>
      <c r="K35" s="14">
        <f>(H35-I35)/I35</f>
        <v>0.12103354487760638</v>
      </c>
      <c r="L35" s="5"/>
      <c r="M35" s="12">
        <f>SUM(M3:M33)</f>
        <v>23444.17</v>
      </c>
      <c r="N35" s="13">
        <f>SUM(N3:N33)</f>
        <v>17326.780000000002</v>
      </c>
      <c r="O35" s="13">
        <f>M35-N35</f>
        <v>6117.3899999999958</v>
      </c>
      <c r="P35" s="14">
        <f>(M35-N35)/N35</f>
        <v>0.35305982992800711</v>
      </c>
      <c r="Q35" s="7"/>
    </row>
    <row r="36" spans="1:18" x14ac:dyDescent="0.4">
      <c r="O36" s="6"/>
      <c r="P36" s="7"/>
      <c r="Q36" s="7"/>
    </row>
    <row r="37" spans="1:18" x14ac:dyDescent="0.4">
      <c r="A37" s="5" t="s">
        <v>16</v>
      </c>
      <c r="B37" s="5"/>
      <c r="C37" s="5"/>
      <c r="D37" s="5"/>
      <c r="E37" s="15">
        <f>E35/COUNT(A3:A33)</f>
        <v>197.07677419354829</v>
      </c>
    </row>
  </sheetData>
  <autoFilter ref="A2:R32" xr:uid="{9835E18E-BC6F-4DC5-A251-0F2B3D59D8E1}">
    <sortState xmlns:xlrd2="http://schemas.microsoft.com/office/spreadsheetml/2017/richdata2" ref="A3:R32">
      <sortCondition ref="A2:A32"/>
    </sortState>
  </autoFilter>
  <mergeCells count="3">
    <mergeCell ref="C1:F1"/>
    <mergeCell ref="H1:K1"/>
    <mergeCell ref="M1:P1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AE9E-6592-4049-A508-7546506D0408}">
  <dimension ref="A1:X36"/>
  <sheetViews>
    <sheetView workbookViewId="0">
      <selection activeCell="F34" sqref="F34"/>
    </sheetView>
  </sheetViews>
  <sheetFormatPr defaultRowHeight="14.6" x14ac:dyDescent="0.4"/>
  <cols>
    <col min="1" max="2" width="8.15234375" customWidth="1"/>
    <col min="3" max="4" width="10.921875" bestFit="1" customWidth="1"/>
    <col min="5" max="5" width="10.15234375" bestFit="1" customWidth="1"/>
    <col min="7" max="7" width="4.4609375" customWidth="1"/>
    <col min="12" max="12" width="3.3046875" customWidth="1"/>
    <col min="13" max="15" width="9.921875" bestFit="1" customWidth="1"/>
    <col min="17" max="17" width="1.921875" customWidth="1"/>
    <col min="22" max="22" width="12.15234375" bestFit="1" customWidth="1"/>
  </cols>
  <sheetData>
    <row r="1" spans="1:24" x14ac:dyDescent="0.4">
      <c r="C1" s="60" t="s">
        <v>0</v>
      </c>
      <c r="D1" s="61"/>
      <c r="E1" s="61"/>
      <c r="F1" s="62"/>
      <c r="G1" s="2"/>
      <c r="H1" s="60" t="s">
        <v>1</v>
      </c>
      <c r="I1" s="61"/>
      <c r="J1" s="61"/>
      <c r="K1" s="62"/>
      <c r="L1" s="2"/>
      <c r="M1" s="60" t="s">
        <v>6</v>
      </c>
      <c r="N1" s="61"/>
      <c r="O1" s="61"/>
      <c r="P1" s="62"/>
      <c r="Q1" s="2"/>
      <c r="T1" s="60" t="s">
        <v>19</v>
      </c>
      <c r="U1" s="61"/>
      <c r="V1" s="62"/>
    </row>
    <row r="2" spans="1:24" x14ac:dyDescent="0.4">
      <c r="A2" t="s">
        <v>15</v>
      </c>
      <c r="C2" s="8" t="s">
        <v>2</v>
      </c>
      <c r="D2" t="s">
        <v>3</v>
      </c>
      <c r="E2" t="s">
        <v>4</v>
      </c>
      <c r="F2" s="9" t="s">
        <v>5</v>
      </c>
      <c r="H2" s="8" t="s">
        <v>2</v>
      </c>
      <c r="I2" t="s">
        <v>3</v>
      </c>
      <c r="J2" t="s">
        <v>4</v>
      </c>
      <c r="K2" s="9" t="s">
        <v>5</v>
      </c>
      <c r="M2" s="8" t="s">
        <v>2</v>
      </c>
      <c r="N2" t="s">
        <v>3</v>
      </c>
      <c r="O2" t="s">
        <v>4</v>
      </c>
      <c r="P2" s="9" t="s">
        <v>5</v>
      </c>
      <c r="R2" t="s">
        <v>14</v>
      </c>
      <c r="T2" s="8" t="s">
        <v>2</v>
      </c>
      <c r="U2" t="s">
        <v>17</v>
      </c>
      <c r="V2" s="9" t="s">
        <v>18</v>
      </c>
    </row>
    <row r="3" spans="1:24" x14ac:dyDescent="0.4">
      <c r="A3" s="1">
        <v>45962</v>
      </c>
      <c r="B3" s="1"/>
      <c r="C3" s="10">
        <v>832.42</v>
      </c>
      <c r="D3" s="3">
        <v>417.48</v>
      </c>
      <c r="E3" s="3">
        <f t="shared" ref="E3:E32" si="0">C3-D3</f>
        <v>414.93999999999994</v>
      </c>
      <c r="F3" s="11">
        <f t="shared" ref="F3:F32" si="1">(C3-D3)/D3</f>
        <v>0.99391587620963862</v>
      </c>
      <c r="G3" s="3"/>
      <c r="H3" s="10">
        <v>57.93</v>
      </c>
      <c r="I3" s="3">
        <v>38.18</v>
      </c>
      <c r="J3" s="3">
        <f t="shared" ref="J3:J32" si="2">H3-I3</f>
        <v>19.75</v>
      </c>
      <c r="K3" s="11">
        <f t="shared" ref="K3:K10" si="3">(H3-I3)/I3</f>
        <v>0.51728653745416453</v>
      </c>
      <c r="M3" s="10">
        <f t="shared" ref="M3:M32" si="4">C3+H3</f>
        <v>890.34999999999991</v>
      </c>
      <c r="N3" s="3">
        <f t="shared" ref="N3:N32" si="5">D3+I3</f>
        <v>455.66</v>
      </c>
      <c r="O3" s="3">
        <f t="shared" ref="O3:O32" si="6">M3-N3</f>
        <v>434.68999999999988</v>
      </c>
      <c r="P3" s="11">
        <f t="shared" ref="P3:P32" si="7">(M3-N3)/N3</f>
        <v>0.95397884387481868</v>
      </c>
      <c r="Q3" s="4"/>
      <c r="R3" t="s">
        <v>12</v>
      </c>
      <c r="T3" s="10">
        <v>81.7</v>
      </c>
      <c r="U3" s="3">
        <v>74.69</v>
      </c>
      <c r="V3" s="17">
        <v>1094</v>
      </c>
    </row>
    <row r="4" spans="1:24" x14ac:dyDescent="0.4">
      <c r="A4" s="1">
        <f t="shared" ref="A4:A32" si="8">A3+1</f>
        <v>45963</v>
      </c>
      <c r="B4" s="1"/>
      <c r="C4" s="10">
        <v>1076.52</v>
      </c>
      <c r="D4" s="3">
        <v>660.52</v>
      </c>
      <c r="E4" s="3">
        <f t="shared" si="0"/>
        <v>416</v>
      </c>
      <c r="F4" s="11">
        <f t="shared" si="1"/>
        <v>0.62980681886998124</v>
      </c>
      <c r="G4" s="3"/>
      <c r="H4" s="10">
        <v>45.78</v>
      </c>
      <c r="I4" s="3">
        <v>28.96</v>
      </c>
      <c r="J4" s="3">
        <f t="shared" si="2"/>
        <v>16.82</v>
      </c>
      <c r="K4" s="11">
        <f t="shared" si="3"/>
        <v>0.58080110497237569</v>
      </c>
      <c r="L4" s="3"/>
      <c r="M4" s="10">
        <f t="shared" si="4"/>
        <v>1122.3</v>
      </c>
      <c r="N4" s="3">
        <f t="shared" si="5"/>
        <v>689.48</v>
      </c>
      <c r="O4" s="3">
        <f t="shared" si="6"/>
        <v>432.81999999999994</v>
      </c>
      <c r="P4" s="11">
        <f t="shared" si="7"/>
        <v>0.62774844810581876</v>
      </c>
      <c r="Q4" s="4"/>
      <c r="R4" t="s">
        <v>13</v>
      </c>
      <c r="T4" s="10">
        <v>76.14</v>
      </c>
      <c r="U4" s="3">
        <v>59.72</v>
      </c>
      <c r="V4" s="17">
        <v>1275</v>
      </c>
    </row>
    <row r="5" spans="1:24" x14ac:dyDescent="0.4">
      <c r="A5" s="1">
        <f t="shared" si="8"/>
        <v>45964</v>
      </c>
      <c r="B5" s="1"/>
      <c r="C5" s="10">
        <v>1175.6399999999999</v>
      </c>
      <c r="D5" s="3">
        <v>922.54</v>
      </c>
      <c r="E5" s="3">
        <f t="shared" si="0"/>
        <v>253.09999999999991</v>
      </c>
      <c r="F5" s="11">
        <f t="shared" si="1"/>
        <v>0.27435124764237856</v>
      </c>
      <c r="G5" s="3"/>
      <c r="H5" s="10">
        <v>94.12</v>
      </c>
      <c r="I5" s="3">
        <v>61.84</v>
      </c>
      <c r="J5" s="3">
        <f t="shared" si="2"/>
        <v>32.28</v>
      </c>
      <c r="K5" s="11">
        <f t="shared" si="3"/>
        <v>0.52199223803363515</v>
      </c>
      <c r="L5" s="3"/>
      <c r="M5" s="10">
        <f t="shared" si="4"/>
        <v>1269.7599999999998</v>
      </c>
      <c r="N5" s="3">
        <f t="shared" si="5"/>
        <v>984.38</v>
      </c>
      <c r="O5" s="3">
        <f t="shared" si="6"/>
        <v>285.37999999999977</v>
      </c>
      <c r="P5" s="11">
        <f t="shared" si="7"/>
        <v>0.28990836871939674</v>
      </c>
      <c r="Q5" s="4"/>
      <c r="R5" t="s">
        <v>7</v>
      </c>
      <c r="T5" s="10">
        <v>98.24</v>
      </c>
      <c r="U5" s="3">
        <v>51.87</v>
      </c>
      <c r="V5" s="17">
        <v>1894</v>
      </c>
    </row>
    <row r="6" spans="1:24" x14ac:dyDescent="0.4">
      <c r="A6" s="1">
        <f t="shared" si="8"/>
        <v>45965</v>
      </c>
      <c r="B6" s="1"/>
      <c r="C6" s="10">
        <v>1432.0099999999998</v>
      </c>
      <c r="D6" s="3">
        <v>1123.2</v>
      </c>
      <c r="E6" s="3">
        <f t="shared" si="0"/>
        <v>308.80999999999972</v>
      </c>
      <c r="F6" s="11">
        <f t="shared" si="1"/>
        <v>0.27493767806267783</v>
      </c>
      <c r="G6" s="3"/>
      <c r="H6" s="10">
        <v>97.07</v>
      </c>
      <c r="I6" s="3">
        <v>66.92</v>
      </c>
      <c r="J6" s="3">
        <f t="shared" si="2"/>
        <v>30.149999999999991</v>
      </c>
      <c r="K6" s="11">
        <f t="shared" si="3"/>
        <v>0.45053795576808114</v>
      </c>
      <c r="L6" s="3"/>
      <c r="M6" s="10">
        <f t="shared" si="4"/>
        <v>1529.0799999999997</v>
      </c>
      <c r="N6" s="3">
        <f t="shared" si="5"/>
        <v>1190.1200000000001</v>
      </c>
      <c r="O6" s="3">
        <f t="shared" si="6"/>
        <v>338.95999999999958</v>
      </c>
      <c r="P6" s="11">
        <f t="shared" si="7"/>
        <v>0.28481161563539775</v>
      </c>
      <c r="Q6" s="4"/>
      <c r="R6" t="s">
        <v>8</v>
      </c>
      <c r="T6" s="10">
        <v>124.22</v>
      </c>
      <c r="U6" s="3">
        <v>53.11</v>
      </c>
      <c r="V6" s="17">
        <v>2339</v>
      </c>
    </row>
    <row r="7" spans="1:24" x14ac:dyDescent="0.4">
      <c r="A7" s="1">
        <f t="shared" si="8"/>
        <v>45966</v>
      </c>
      <c r="B7" s="1"/>
      <c r="C7" s="10">
        <v>1010.6799999999998</v>
      </c>
      <c r="D7" s="3">
        <v>693.61</v>
      </c>
      <c r="E7" s="3">
        <f t="shared" si="0"/>
        <v>317.06999999999982</v>
      </c>
      <c r="F7" s="11">
        <f t="shared" si="1"/>
        <v>0.45713008751315554</v>
      </c>
      <c r="G7" s="3"/>
      <c r="H7" s="10">
        <v>157.77000000000001</v>
      </c>
      <c r="I7" s="3">
        <v>113.52</v>
      </c>
      <c r="J7" s="3">
        <f t="shared" si="2"/>
        <v>44.250000000000014</v>
      </c>
      <c r="K7" s="11">
        <f t="shared" si="3"/>
        <v>0.38979915433403817</v>
      </c>
      <c r="L7" s="3"/>
      <c r="M7" s="10">
        <f t="shared" si="4"/>
        <v>1168.4499999999998</v>
      </c>
      <c r="N7" s="3">
        <f t="shared" si="5"/>
        <v>807.13</v>
      </c>
      <c r="O7" s="3">
        <f t="shared" si="6"/>
        <v>361.31999999999982</v>
      </c>
      <c r="P7" s="11">
        <f t="shared" si="7"/>
        <v>0.44766022821602447</v>
      </c>
      <c r="Q7" s="4"/>
      <c r="R7" t="s">
        <v>9</v>
      </c>
      <c r="T7" s="10">
        <v>93.35</v>
      </c>
      <c r="U7" s="3">
        <v>18.89</v>
      </c>
      <c r="V7" s="17">
        <v>4941</v>
      </c>
    </row>
    <row r="8" spans="1:24" x14ac:dyDescent="0.4">
      <c r="A8" s="1">
        <f t="shared" si="8"/>
        <v>45967</v>
      </c>
      <c r="B8" s="1"/>
      <c r="C8" s="10">
        <v>803.83</v>
      </c>
      <c r="D8" s="3">
        <v>486.23</v>
      </c>
      <c r="E8" s="3">
        <f t="shared" si="0"/>
        <v>317.60000000000002</v>
      </c>
      <c r="F8" s="11">
        <f t="shared" si="1"/>
        <v>0.65318882010571133</v>
      </c>
      <c r="G8" s="3"/>
      <c r="H8" s="10">
        <v>113.61</v>
      </c>
      <c r="I8" s="3">
        <v>87.72</v>
      </c>
      <c r="J8" s="3">
        <f t="shared" si="2"/>
        <v>25.89</v>
      </c>
      <c r="K8" s="11">
        <f t="shared" si="3"/>
        <v>0.29514363885088918</v>
      </c>
      <c r="L8" s="3"/>
      <c r="M8" s="10">
        <f t="shared" si="4"/>
        <v>917.44</v>
      </c>
      <c r="N8" s="3">
        <f t="shared" si="5"/>
        <v>573.95000000000005</v>
      </c>
      <c r="O8" s="3">
        <f t="shared" si="6"/>
        <v>343.49</v>
      </c>
      <c r="P8" s="11">
        <f t="shared" si="7"/>
        <v>0.59846676539768273</v>
      </c>
      <c r="Q8" s="4"/>
      <c r="R8" t="s">
        <v>10</v>
      </c>
      <c r="T8" s="10">
        <v>100.9</v>
      </c>
      <c r="U8" s="3">
        <v>30.71</v>
      </c>
      <c r="V8" s="17">
        <v>3286</v>
      </c>
    </row>
    <row r="9" spans="1:24" x14ac:dyDescent="0.4">
      <c r="A9" s="1">
        <f t="shared" si="8"/>
        <v>45968</v>
      </c>
      <c r="B9" s="1"/>
      <c r="C9" s="10">
        <v>1194.18</v>
      </c>
      <c r="D9" s="3">
        <v>868.07</v>
      </c>
      <c r="E9" s="3">
        <f t="shared" si="0"/>
        <v>326.11</v>
      </c>
      <c r="F9" s="11">
        <f t="shared" si="1"/>
        <v>0.37567246881011901</v>
      </c>
      <c r="G9" s="3"/>
      <c r="H9" s="10">
        <v>33.950000000000003</v>
      </c>
      <c r="I9" s="3">
        <v>18.38</v>
      </c>
      <c r="J9" s="3">
        <f t="shared" si="2"/>
        <v>15.570000000000004</v>
      </c>
      <c r="K9" s="11">
        <f t="shared" si="3"/>
        <v>0.8471164309031558</v>
      </c>
      <c r="L9" s="3"/>
      <c r="M9" s="10">
        <f t="shared" si="4"/>
        <v>1228.1300000000001</v>
      </c>
      <c r="N9" s="3">
        <f t="shared" si="5"/>
        <v>886.45</v>
      </c>
      <c r="O9" s="3">
        <f t="shared" si="6"/>
        <v>341.68000000000006</v>
      </c>
      <c r="P9" s="11">
        <f t="shared" si="7"/>
        <v>0.38544757177505784</v>
      </c>
      <c r="Q9" s="4"/>
      <c r="R9" t="s">
        <v>11</v>
      </c>
      <c r="T9" s="10">
        <v>96.08</v>
      </c>
      <c r="U9" s="3">
        <v>25.74</v>
      </c>
      <c r="V9" s="17">
        <v>3733</v>
      </c>
    </row>
    <row r="10" spans="1:24" x14ac:dyDescent="0.4">
      <c r="A10" s="1">
        <f t="shared" si="8"/>
        <v>45969</v>
      </c>
      <c r="B10" s="1"/>
      <c r="C10" s="10">
        <v>1450.4900000000005</v>
      </c>
      <c r="D10" s="3">
        <v>1034.6400000000001</v>
      </c>
      <c r="E10" s="3">
        <f t="shared" si="0"/>
        <v>415.85000000000036</v>
      </c>
      <c r="F10" s="11">
        <f t="shared" si="1"/>
        <v>0.40192724039279393</v>
      </c>
      <c r="G10" s="3"/>
      <c r="H10" s="10">
        <v>28.18</v>
      </c>
      <c r="I10" s="3">
        <v>24.03</v>
      </c>
      <c r="J10" s="3">
        <f t="shared" si="2"/>
        <v>4.1499999999999986</v>
      </c>
      <c r="K10" s="11">
        <f t="shared" si="3"/>
        <v>0.1727007906783187</v>
      </c>
      <c r="L10" s="3"/>
      <c r="M10" s="10">
        <f t="shared" si="4"/>
        <v>1478.6700000000005</v>
      </c>
      <c r="N10" s="3">
        <f t="shared" si="5"/>
        <v>1058.67</v>
      </c>
      <c r="O10" s="3">
        <f t="shared" si="6"/>
        <v>420.00000000000045</v>
      </c>
      <c r="P10" s="11">
        <f t="shared" si="7"/>
        <v>0.39672419167445988</v>
      </c>
      <c r="Q10" s="4"/>
      <c r="R10" t="s">
        <v>12</v>
      </c>
      <c r="T10" s="10">
        <v>105.94</v>
      </c>
      <c r="U10" s="3">
        <v>24.03</v>
      </c>
      <c r="V10" s="17">
        <v>4409</v>
      </c>
    </row>
    <row r="11" spans="1:24" x14ac:dyDescent="0.4">
      <c r="A11" s="1">
        <f t="shared" si="8"/>
        <v>45970</v>
      </c>
      <c r="B11" s="1"/>
      <c r="C11" s="10">
        <v>1482.1100000000001</v>
      </c>
      <c r="D11" s="3">
        <v>1041.94</v>
      </c>
      <c r="E11" s="3">
        <f t="shared" si="0"/>
        <v>440.17000000000007</v>
      </c>
      <c r="F11" s="11">
        <f t="shared" si="1"/>
        <v>0.42245234850375268</v>
      </c>
      <c r="G11" s="3"/>
      <c r="H11" s="10">
        <v>0</v>
      </c>
      <c r="I11" s="3">
        <v>0</v>
      </c>
      <c r="J11" s="3">
        <f t="shared" si="2"/>
        <v>0</v>
      </c>
      <c r="K11" s="11">
        <v>0</v>
      </c>
      <c r="L11" s="3"/>
      <c r="M11" s="10">
        <f t="shared" si="4"/>
        <v>1482.1100000000001</v>
      </c>
      <c r="N11" s="3">
        <f t="shared" si="5"/>
        <v>1041.94</v>
      </c>
      <c r="O11" s="3">
        <f t="shared" si="6"/>
        <v>440.17000000000007</v>
      </c>
      <c r="P11" s="11">
        <f t="shared" si="7"/>
        <v>0.42245234850375268</v>
      </c>
      <c r="Q11" s="4"/>
      <c r="R11" t="s">
        <v>13</v>
      </c>
      <c r="T11" s="10">
        <v>95.49</v>
      </c>
      <c r="U11" s="3">
        <v>22.95</v>
      </c>
      <c r="V11" s="17">
        <v>4161</v>
      </c>
    </row>
    <row r="12" spans="1:24" x14ac:dyDescent="0.4">
      <c r="A12" s="1">
        <f t="shared" si="8"/>
        <v>45971</v>
      </c>
      <c r="B12" s="1"/>
      <c r="C12" s="10">
        <v>1390.76</v>
      </c>
      <c r="D12" s="3">
        <v>956.07</v>
      </c>
      <c r="E12" s="3">
        <f t="shared" si="0"/>
        <v>434.68999999999994</v>
      </c>
      <c r="F12" s="11">
        <f t="shared" si="1"/>
        <v>0.45466336146934838</v>
      </c>
      <c r="G12" s="3"/>
      <c r="H12" s="10">
        <v>0</v>
      </c>
      <c r="I12" s="3">
        <v>0</v>
      </c>
      <c r="J12" s="3">
        <f t="shared" si="2"/>
        <v>0</v>
      </c>
      <c r="K12" s="11">
        <v>0</v>
      </c>
      <c r="L12" s="3"/>
      <c r="M12" s="10">
        <f t="shared" si="4"/>
        <v>1390.76</v>
      </c>
      <c r="N12" s="3">
        <f t="shared" si="5"/>
        <v>956.07</v>
      </c>
      <c r="O12" s="3">
        <f t="shared" si="6"/>
        <v>434.68999999999994</v>
      </c>
      <c r="P12" s="11">
        <f t="shared" si="7"/>
        <v>0.45466336146934838</v>
      </c>
      <c r="Q12" s="4"/>
      <c r="R12" t="s">
        <v>7</v>
      </c>
      <c r="T12" s="10">
        <v>114.75</v>
      </c>
      <c r="U12" s="3">
        <v>27.43</v>
      </c>
      <c r="V12" s="17">
        <v>4183</v>
      </c>
    </row>
    <row r="13" spans="1:24" x14ac:dyDescent="0.4">
      <c r="A13" s="1">
        <f t="shared" si="8"/>
        <v>45972</v>
      </c>
      <c r="B13" s="1"/>
      <c r="C13" s="10">
        <v>1789.48</v>
      </c>
      <c r="D13" s="3">
        <v>1334.27</v>
      </c>
      <c r="E13" s="3">
        <f t="shared" si="0"/>
        <v>455.21000000000004</v>
      </c>
      <c r="F13" s="11">
        <f t="shared" si="1"/>
        <v>0.34116782959970626</v>
      </c>
      <c r="G13" s="3"/>
      <c r="H13" s="10">
        <v>0</v>
      </c>
      <c r="I13" s="3">
        <v>0</v>
      </c>
      <c r="J13" s="3">
        <f t="shared" si="2"/>
        <v>0</v>
      </c>
      <c r="K13" s="11">
        <v>0</v>
      </c>
      <c r="L13" s="3"/>
      <c r="M13" s="10">
        <f t="shared" si="4"/>
        <v>1789.48</v>
      </c>
      <c r="N13" s="3">
        <f t="shared" si="5"/>
        <v>1334.27</v>
      </c>
      <c r="O13" s="3">
        <f t="shared" si="6"/>
        <v>455.21000000000004</v>
      </c>
      <c r="P13" s="11">
        <f t="shared" si="7"/>
        <v>0.34116782959970626</v>
      </c>
      <c r="Q13" s="4"/>
      <c r="R13" t="s">
        <v>8</v>
      </c>
      <c r="T13" s="10">
        <v>99.16</v>
      </c>
      <c r="U13" s="3">
        <v>28.44</v>
      </c>
      <c r="V13" s="17">
        <v>3487</v>
      </c>
      <c r="X13" s="3"/>
    </row>
    <row r="14" spans="1:24" x14ac:dyDescent="0.4">
      <c r="A14" s="1">
        <f t="shared" si="8"/>
        <v>45973</v>
      </c>
      <c r="B14" s="1"/>
      <c r="C14" s="10">
        <v>1669.56</v>
      </c>
      <c r="D14" s="3">
        <v>1284.53</v>
      </c>
      <c r="E14" s="3">
        <f t="shared" si="0"/>
        <v>385.03</v>
      </c>
      <c r="F14" s="11">
        <f t="shared" si="1"/>
        <v>0.29974387519170437</v>
      </c>
      <c r="G14" s="3"/>
      <c r="H14" s="10">
        <v>0</v>
      </c>
      <c r="I14" s="3">
        <v>0</v>
      </c>
      <c r="J14" s="3">
        <f t="shared" si="2"/>
        <v>0</v>
      </c>
      <c r="K14" s="11">
        <v>0</v>
      </c>
      <c r="L14" s="3"/>
      <c r="M14" s="10">
        <f t="shared" si="4"/>
        <v>1669.56</v>
      </c>
      <c r="N14" s="3">
        <f t="shared" si="5"/>
        <v>1284.53</v>
      </c>
      <c r="O14" s="3">
        <f t="shared" si="6"/>
        <v>385.03</v>
      </c>
      <c r="P14" s="11">
        <f t="shared" si="7"/>
        <v>0.29974387519170437</v>
      </c>
      <c r="Q14" s="4"/>
      <c r="R14" t="s">
        <v>9</v>
      </c>
      <c r="T14" s="10">
        <v>113.89</v>
      </c>
      <c r="U14" s="3">
        <v>33.65</v>
      </c>
      <c r="V14" s="17">
        <v>3384</v>
      </c>
    </row>
    <row r="15" spans="1:24" x14ac:dyDescent="0.4">
      <c r="A15" s="1">
        <f t="shared" si="8"/>
        <v>45974</v>
      </c>
      <c r="B15" s="1"/>
      <c r="C15" s="10">
        <v>1556.46</v>
      </c>
      <c r="D15" s="3">
        <v>1153.3499999999999</v>
      </c>
      <c r="E15" s="3">
        <f t="shared" si="0"/>
        <v>403.11000000000013</v>
      </c>
      <c r="F15" s="11">
        <f t="shared" si="1"/>
        <v>0.34951229028482261</v>
      </c>
      <c r="G15" s="3"/>
      <c r="H15" s="10">
        <v>0</v>
      </c>
      <c r="I15" s="3">
        <v>0</v>
      </c>
      <c r="J15" s="3">
        <f t="shared" si="2"/>
        <v>0</v>
      </c>
      <c r="K15" s="11">
        <v>0</v>
      </c>
      <c r="L15" s="3"/>
      <c r="M15" s="10">
        <f t="shared" si="4"/>
        <v>1556.46</v>
      </c>
      <c r="N15" s="3">
        <f t="shared" si="5"/>
        <v>1153.3499999999999</v>
      </c>
      <c r="O15" s="3">
        <f t="shared" si="6"/>
        <v>403.11000000000013</v>
      </c>
      <c r="P15" s="11">
        <f t="shared" si="7"/>
        <v>0.34951229028482261</v>
      </c>
      <c r="Q15" s="4"/>
      <c r="R15" t="s">
        <v>10</v>
      </c>
      <c r="T15" s="10">
        <v>97.12</v>
      </c>
      <c r="U15" s="3">
        <v>32.19</v>
      </c>
      <c r="V15" s="18">
        <v>3017</v>
      </c>
    </row>
    <row r="16" spans="1:24" x14ac:dyDescent="0.4">
      <c r="A16" s="1">
        <f t="shared" si="8"/>
        <v>45975</v>
      </c>
      <c r="B16" s="1"/>
      <c r="C16" s="10">
        <v>1487.26</v>
      </c>
      <c r="D16" s="3">
        <v>1088.7</v>
      </c>
      <c r="E16" s="3">
        <f t="shared" si="0"/>
        <v>398.55999999999995</v>
      </c>
      <c r="F16" s="11">
        <f t="shared" si="1"/>
        <v>0.36608799485625049</v>
      </c>
      <c r="G16" s="3"/>
      <c r="H16" s="10">
        <v>0</v>
      </c>
      <c r="I16" s="3">
        <v>0</v>
      </c>
      <c r="J16" s="3">
        <f t="shared" si="2"/>
        <v>0</v>
      </c>
      <c r="K16" s="11">
        <v>0</v>
      </c>
      <c r="L16" s="3"/>
      <c r="M16" s="10">
        <f t="shared" si="4"/>
        <v>1487.26</v>
      </c>
      <c r="N16" s="3">
        <f t="shared" si="5"/>
        <v>1088.7</v>
      </c>
      <c r="O16" s="3">
        <f t="shared" si="6"/>
        <v>398.55999999999995</v>
      </c>
      <c r="P16" s="11">
        <f t="shared" si="7"/>
        <v>0.36608799485625049</v>
      </c>
      <c r="Q16" s="4"/>
      <c r="R16" t="s">
        <v>11</v>
      </c>
      <c r="T16" s="10">
        <v>95.36</v>
      </c>
      <c r="U16" s="3">
        <v>30.26</v>
      </c>
      <c r="V16" s="17">
        <v>3152</v>
      </c>
    </row>
    <row r="17" spans="1:22" x14ac:dyDescent="0.4">
      <c r="A17" s="1">
        <f t="shared" si="8"/>
        <v>45976</v>
      </c>
      <c r="B17" s="1"/>
      <c r="C17" s="10">
        <v>1549.1699999999998</v>
      </c>
      <c r="D17" s="3">
        <v>1012.63</v>
      </c>
      <c r="E17" s="3">
        <f t="shared" si="0"/>
        <v>536.53999999999985</v>
      </c>
      <c r="F17" s="11">
        <f t="shared" si="1"/>
        <v>0.52984801951354377</v>
      </c>
      <c r="G17" s="3"/>
      <c r="H17" s="10">
        <v>0</v>
      </c>
      <c r="I17" s="3">
        <v>0</v>
      </c>
      <c r="J17" s="3">
        <f t="shared" si="2"/>
        <v>0</v>
      </c>
      <c r="K17" s="11">
        <v>0</v>
      </c>
      <c r="L17" s="3"/>
      <c r="M17" s="10">
        <f t="shared" si="4"/>
        <v>1549.1699999999998</v>
      </c>
      <c r="N17" s="3">
        <f t="shared" si="5"/>
        <v>1012.63</v>
      </c>
      <c r="O17" s="3">
        <f t="shared" si="6"/>
        <v>536.53999999999985</v>
      </c>
      <c r="P17" s="11">
        <f t="shared" si="7"/>
        <v>0.52984801951354377</v>
      </c>
      <c r="Q17" s="4"/>
      <c r="R17" t="s">
        <v>12</v>
      </c>
      <c r="T17" s="10">
        <v>120.01</v>
      </c>
      <c r="U17" s="3">
        <v>26.36</v>
      </c>
      <c r="V17" s="17">
        <v>4553</v>
      </c>
    </row>
    <row r="18" spans="1:22" x14ac:dyDescent="0.4">
      <c r="A18" s="1">
        <f t="shared" si="8"/>
        <v>45977</v>
      </c>
      <c r="B18" s="1"/>
      <c r="C18" s="10">
        <v>1538.84</v>
      </c>
      <c r="D18" s="3">
        <v>1049.97</v>
      </c>
      <c r="E18" s="3">
        <f t="shared" si="0"/>
        <v>488.86999999999989</v>
      </c>
      <c r="F18" s="11">
        <f t="shared" si="1"/>
        <v>0.46560377915559481</v>
      </c>
      <c r="G18" s="3"/>
      <c r="H18" s="10">
        <v>0</v>
      </c>
      <c r="I18" s="3">
        <v>0</v>
      </c>
      <c r="J18" s="3">
        <f t="shared" si="2"/>
        <v>0</v>
      </c>
      <c r="K18" s="11">
        <v>0</v>
      </c>
      <c r="L18" s="3"/>
      <c r="M18" s="10">
        <f t="shared" si="4"/>
        <v>1538.84</v>
      </c>
      <c r="N18" s="3">
        <f t="shared" si="5"/>
        <v>1049.97</v>
      </c>
      <c r="O18" s="3">
        <f t="shared" si="6"/>
        <v>488.86999999999989</v>
      </c>
      <c r="P18" s="11">
        <f t="shared" si="7"/>
        <v>0.46560377915559481</v>
      </c>
      <c r="R18" t="s">
        <v>13</v>
      </c>
      <c r="T18" s="10">
        <v>94.1</v>
      </c>
      <c r="U18" s="3">
        <v>20.16</v>
      </c>
      <c r="V18" s="17">
        <v>4668</v>
      </c>
    </row>
    <row r="19" spans="1:22" x14ac:dyDescent="0.4">
      <c r="A19" s="1">
        <f t="shared" si="8"/>
        <v>45978</v>
      </c>
      <c r="B19" s="1"/>
      <c r="C19" s="10">
        <v>1328.98</v>
      </c>
      <c r="D19" s="3">
        <v>937.5</v>
      </c>
      <c r="E19" s="3">
        <f t="shared" si="0"/>
        <v>391.48</v>
      </c>
      <c r="F19" s="11">
        <f t="shared" si="1"/>
        <v>0.41757866666666671</v>
      </c>
      <c r="G19" s="3"/>
      <c r="H19" s="10">
        <v>0</v>
      </c>
      <c r="I19" s="3">
        <v>0</v>
      </c>
      <c r="J19" s="3">
        <f t="shared" si="2"/>
        <v>0</v>
      </c>
      <c r="K19" s="11">
        <v>0</v>
      </c>
      <c r="L19" s="3"/>
      <c r="M19" s="10">
        <f t="shared" si="4"/>
        <v>1328.98</v>
      </c>
      <c r="N19" s="3">
        <f t="shared" si="5"/>
        <v>937.5</v>
      </c>
      <c r="O19" s="3">
        <f t="shared" si="6"/>
        <v>391.48</v>
      </c>
      <c r="P19" s="11">
        <f t="shared" si="7"/>
        <v>0.41757866666666671</v>
      </c>
      <c r="R19" t="s">
        <v>7</v>
      </c>
      <c r="T19" s="10">
        <v>117.81</v>
      </c>
      <c r="U19" s="3">
        <v>36.81</v>
      </c>
      <c r="V19" s="17">
        <v>3201</v>
      </c>
    </row>
    <row r="20" spans="1:22" x14ac:dyDescent="0.4">
      <c r="A20" s="1">
        <f t="shared" si="8"/>
        <v>45979</v>
      </c>
      <c r="B20" s="1"/>
      <c r="C20" s="10">
        <v>1259.0399999999997</v>
      </c>
      <c r="D20" s="3">
        <v>1029.54</v>
      </c>
      <c r="E20" s="3">
        <f t="shared" si="0"/>
        <v>229.49999999999977</v>
      </c>
      <c r="F20" s="11">
        <f t="shared" si="1"/>
        <v>0.2229150882918583</v>
      </c>
      <c r="G20" s="3"/>
      <c r="H20" s="10">
        <v>0</v>
      </c>
      <c r="I20" s="3">
        <v>0</v>
      </c>
      <c r="J20" s="3">
        <f t="shared" si="2"/>
        <v>0</v>
      </c>
      <c r="K20" s="11">
        <v>0</v>
      </c>
      <c r="L20" s="3"/>
      <c r="M20" s="10">
        <f t="shared" si="4"/>
        <v>1259.0399999999997</v>
      </c>
      <c r="N20" s="3">
        <f t="shared" si="5"/>
        <v>1029.54</v>
      </c>
      <c r="O20" s="3">
        <f t="shared" si="6"/>
        <v>229.49999999999977</v>
      </c>
      <c r="P20" s="11">
        <f t="shared" si="7"/>
        <v>0.2229150882918583</v>
      </c>
      <c r="R20" t="s">
        <v>8</v>
      </c>
      <c r="T20" s="10">
        <v>69.95</v>
      </c>
      <c r="U20" s="3">
        <v>35.4</v>
      </c>
      <c r="V20" s="17">
        <v>1976</v>
      </c>
    </row>
    <row r="21" spans="1:22" x14ac:dyDescent="0.4">
      <c r="A21" s="1">
        <f t="shared" si="8"/>
        <v>45980</v>
      </c>
      <c r="B21" s="1"/>
      <c r="C21" s="10">
        <v>1542.0399999999997</v>
      </c>
      <c r="D21" s="3">
        <v>1217.8599999999999</v>
      </c>
      <c r="E21" s="3">
        <f t="shared" si="0"/>
        <v>324.17999999999984</v>
      </c>
      <c r="F21" s="11">
        <f t="shared" si="1"/>
        <v>0.26618823181646484</v>
      </c>
      <c r="G21" s="3"/>
      <c r="H21" s="10">
        <v>0</v>
      </c>
      <c r="I21" s="3">
        <v>0</v>
      </c>
      <c r="J21" s="3">
        <f t="shared" si="2"/>
        <v>0</v>
      </c>
      <c r="K21" s="11">
        <v>0</v>
      </c>
      <c r="L21" s="3"/>
      <c r="M21" s="10">
        <f t="shared" si="4"/>
        <v>1542.0399999999997</v>
      </c>
      <c r="N21" s="3">
        <f t="shared" si="5"/>
        <v>1217.8599999999999</v>
      </c>
      <c r="O21" s="3">
        <f t="shared" si="6"/>
        <v>324.17999999999984</v>
      </c>
      <c r="P21" s="11">
        <f t="shared" si="7"/>
        <v>0.26618823181646484</v>
      </c>
      <c r="R21" t="s">
        <v>9</v>
      </c>
      <c r="T21" s="10">
        <v>114.64</v>
      </c>
      <c r="U21" s="3">
        <v>43.74</v>
      </c>
      <c r="V21" s="17">
        <v>2621</v>
      </c>
    </row>
    <row r="22" spans="1:22" x14ac:dyDescent="0.4">
      <c r="A22" s="1">
        <f t="shared" si="8"/>
        <v>45981</v>
      </c>
      <c r="B22" s="1"/>
      <c r="C22" s="10">
        <v>1433.8999999999999</v>
      </c>
      <c r="D22" s="3">
        <v>1000.88</v>
      </c>
      <c r="E22" s="3">
        <f t="shared" si="0"/>
        <v>433.01999999999987</v>
      </c>
      <c r="F22" s="11">
        <f t="shared" si="1"/>
        <v>0.43263927743585634</v>
      </c>
      <c r="G22" s="3"/>
      <c r="H22" s="10">
        <v>0</v>
      </c>
      <c r="I22" s="3">
        <v>0</v>
      </c>
      <c r="J22" s="3">
        <f t="shared" si="2"/>
        <v>0</v>
      </c>
      <c r="K22" s="11">
        <v>0</v>
      </c>
      <c r="L22" s="3"/>
      <c r="M22" s="10">
        <f t="shared" si="4"/>
        <v>1433.8999999999999</v>
      </c>
      <c r="N22" s="3">
        <f t="shared" si="5"/>
        <v>1000.88</v>
      </c>
      <c r="O22" s="3">
        <f t="shared" si="6"/>
        <v>433.01999999999987</v>
      </c>
      <c r="P22" s="11">
        <f t="shared" si="7"/>
        <v>0.43263927743585634</v>
      </c>
      <c r="R22" t="s">
        <v>10</v>
      </c>
      <c r="T22" s="10">
        <v>123.53</v>
      </c>
      <c r="U22" s="3">
        <v>54.04</v>
      </c>
      <c r="V22" s="17">
        <v>2286</v>
      </c>
    </row>
    <row r="23" spans="1:22" x14ac:dyDescent="0.4">
      <c r="A23" s="1">
        <f t="shared" si="8"/>
        <v>45982</v>
      </c>
      <c r="B23" s="1"/>
      <c r="C23" s="10">
        <v>1447.51</v>
      </c>
      <c r="D23" s="3">
        <v>1087.1500000000001</v>
      </c>
      <c r="E23" s="3">
        <f t="shared" si="0"/>
        <v>360.3599999999999</v>
      </c>
      <c r="F23" s="11">
        <f t="shared" si="1"/>
        <v>0.33147219794876498</v>
      </c>
      <c r="G23" s="3"/>
      <c r="H23" s="10">
        <v>0</v>
      </c>
      <c r="I23" s="3">
        <v>0</v>
      </c>
      <c r="J23" s="3">
        <f t="shared" si="2"/>
        <v>0</v>
      </c>
      <c r="K23" s="11">
        <v>0</v>
      </c>
      <c r="L23" s="3"/>
      <c r="M23" s="10">
        <f t="shared" si="4"/>
        <v>1447.51</v>
      </c>
      <c r="N23" s="3">
        <f t="shared" si="5"/>
        <v>1087.1500000000001</v>
      </c>
      <c r="O23" s="3">
        <f t="shared" si="6"/>
        <v>360.3599999999999</v>
      </c>
      <c r="P23" s="11">
        <f t="shared" si="7"/>
        <v>0.33147219794876498</v>
      </c>
      <c r="R23" t="s">
        <v>11</v>
      </c>
      <c r="T23" s="10">
        <v>155.47</v>
      </c>
      <c r="U23" s="3">
        <v>56.48</v>
      </c>
      <c r="V23" s="17">
        <v>2753</v>
      </c>
    </row>
    <row r="24" spans="1:22" x14ac:dyDescent="0.4">
      <c r="A24" s="1">
        <f t="shared" si="8"/>
        <v>45983</v>
      </c>
      <c r="B24" s="1"/>
      <c r="C24" s="10">
        <v>1710.45</v>
      </c>
      <c r="D24" s="3">
        <v>1244.1400000000001</v>
      </c>
      <c r="E24" s="3">
        <f t="shared" si="0"/>
        <v>466.30999999999995</v>
      </c>
      <c r="F24" s="11">
        <f t="shared" si="1"/>
        <v>0.37480508624431325</v>
      </c>
      <c r="G24" s="3"/>
      <c r="H24" s="10">
        <v>0</v>
      </c>
      <c r="I24" s="3">
        <v>0</v>
      </c>
      <c r="J24" s="3">
        <f t="shared" si="2"/>
        <v>0</v>
      </c>
      <c r="K24" s="11">
        <v>0</v>
      </c>
      <c r="L24" s="3"/>
      <c r="M24" s="10">
        <f t="shared" si="4"/>
        <v>1710.45</v>
      </c>
      <c r="N24" s="3">
        <f t="shared" si="5"/>
        <v>1244.1400000000001</v>
      </c>
      <c r="O24" s="3">
        <f t="shared" si="6"/>
        <v>466.30999999999995</v>
      </c>
      <c r="P24" s="11">
        <f t="shared" si="7"/>
        <v>0.37480508624431325</v>
      </c>
      <c r="R24" t="s">
        <v>12</v>
      </c>
      <c r="T24" s="10">
        <v>113.41</v>
      </c>
      <c r="U24" s="3">
        <v>50.38</v>
      </c>
      <c r="V24" s="17">
        <v>2251</v>
      </c>
    </row>
    <row r="25" spans="1:22" x14ac:dyDescent="0.4">
      <c r="A25" s="1">
        <f t="shared" si="8"/>
        <v>45984</v>
      </c>
      <c r="B25" s="1"/>
      <c r="C25" s="10">
        <v>1915.6399999999999</v>
      </c>
      <c r="D25" s="3">
        <v>1470.26</v>
      </c>
      <c r="E25" s="3">
        <f t="shared" si="0"/>
        <v>445.37999999999988</v>
      </c>
      <c r="F25" s="11">
        <f t="shared" si="1"/>
        <v>0.30292601308612077</v>
      </c>
      <c r="G25" s="3"/>
      <c r="H25" s="10">
        <v>0</v>
      </c>
      <c r="I25" s="3">
        <v>0</v>
      </c>
      <c r="J25" s="3">
        <f t="shared" si="2"/>
        <v>0</v>
      </c>
      <c r="K25" s="11">
        <v>0</v>
      </c>
      <c r="L25" s="3"/>
      <c r="M25" s="10">
        <f t="shared" si="4"/>
        <v>1915.6399999999999</v>
      </c>
      <c r="N25" s="3">
        <f t="shared" si="5"/>
        <v>1470.26</v>
      </c>
      <c r="O25" s="3">
        <f t="shared" si="6"/>
        <v>445.37999999999988</v>
      </c>
      <c r="P25" s="11">
        <f t="shared" si="7"/>
        <v>0.30292601308612077</v>
      </c>
      <c r="R25" t="s">
        <v>13</v>
      </c>
      <c r="T25" s="10">
        <v>126.39</v>
      </c>
      <c r="U25" s="3">
        <v>62.14</v>
      </c>
      <c r="V25" s="17">
        <v>2034</v>
      </c>
    </row>
    <row r="26" spans="1:22" x14ac:dyDescent="0.4">
      <c r="A26" s="1">
        <f t="shared" si="8"/>
        <v>45985</v>
      </c>
      <c r="B26" s="1"/>
      <c r="C26" s="10">
        <v>1780.3100000000002</v>
      </c>
      <c r="D26" s="3">
        <v>1206.6199999999999</v>
      </c>
      <c r="E26" s="3">
        <f t="shared" si="0"/>
        <v>573.69000000000028</v>
      </c>
      <c r="F26" s="11">
        <f t="shared" si="1"/>
        <v>0.47545208930732158</v>
      </c>
      <c r="G26" s="3"/>
      <c r="H26" s="10">
        <v>0</v>
      </c>
      <c r="I26" s="3">
        <v>0</v>
      </c>
      <c r="J26" s="3">
        <f t="shared" si="2"/>
        <v>0</v>
      </c>
      <c r="K26" s="11">
        <v>0</v>
      </c>
      <c r="L26" s="3"/>
      <c r="M26" s="10">
        <f t="shared" si="4"/>
        <v>1780.3100000000002</v>
      </c>
      <c r="N26" s="3">
        <f t="shared" si="5"/>
        <v>1206.6199999999999</v>
      </c>
      <c r="O26" s="3">
        <f t="shared" si="6"/>
        <v>573.69000000000028</v>
      </c>
      <c r="P26" s="11">
        <f t="shared" si="7"/>
        <v>0.47545208930732158</v>
      </c>
      <c r="R26" t="s">
        <v>7</v>
      </c>
      <c r="T26" s="10">
        <v>103.94</v>
      </c>
      <c r="U26" s="3">
        <v>58.2</v>
      </c>
      <c r="V26" s="17">
        <v>1786</v>
      </c>
    </row>
    <row r="27" spans="1:22" x14ac:dyDescent="0.4">
      <c r="A27" s="1">
        <f t="shared" si="8"/>
        <v>45986</v>
      </c>
      <c r="B27" s="1"/>
      <c r="C27" s="10">
        <v>1430.35</v>
      </c>
      <c r="D27" s="3">
        <v>985.7</v>
      </c>
      <c r="E27" s="3">
        <f t="shared" si="0"/>
        <v>444.64999999999986</v>
      </c>
      <c r="F27" s="11">
        <f t="shared" si="1"/>
        <v>0.45110074059044319</v>
      </c>
      <c r="G27" s="3"/>
      <c r="H27" s="10">
        <v>0</v>
      </c>
      <c r="I27" s="3">
        <v>0</v>
      </c>
      <c r="J27" s="3">
        <f t="shared" si="2"/>
        <v>0</v>
      </c>
      <c r="K27" s="11">
        <v>0</v>
      </c>
      <c r="L27" s="3"/>
      <c r="M27" s="10">
        <f t="shared" si="4"/>
        <v>1430.35</v>
      </c>
      <c r="N27" s="3">
        <f t="shared" si="5"/>
        <v>985.7</v>
      </c>
      <c r="O27" s="3">
        <f t="shared" si="6"/>
        <v>444.64999999999986</v>
      </c>
      <c r="P27" s="11">
        <f t="shared" si="7"/>
        <v>0.45110074059044319</v>
      </c>
      <c r="R27" t="s">
        <v>8</v>
      </c>
      <c r="T27" s="10">
        <v>109.95</v>
      </c>
      <c r="U27" s="3">
        <v>40.57</v>
      </c>
      <c r="V27" s="17">
        <v>2710</v>
      </c>
    </row>
    <row r="28" spans="1:22" x14ac:dyDescent="0.4">
      <c r="A28" s="1">
        <f t="shared" si="8"/>
        <v>45987</v>
      </c>
      <c r="B28" s="1"/>
      <c r="C28" s="10">
        <v>1331.22</v>
      </c>
      <c r="D28" s="3">
        <v>1048.1099999999999</v>
      </c>
      <c r="E28" s="3">
        <f t="shared" si="0"/>
        <v>283.11000000000013</v>
      </c>
      <c r="F28" s="11">
        <f t="shared" si="1"/>
        <v>0.27011477802902384</v>
      </c>
      <c r="G28" s="3"/>
      <c r="H28" s="10">
        <v>0</v>
      </c>
      <c r="I28" s="3">
        <v>0</v>
      </c>
      <c r="J28" s="3">
        <f t="shared" si="2"/>
        <v>0</v>
      </c>
      <c r="K28" s="11">
        <v>0</v>
      </c>
      <c r="L28" s="3"/>
      <c r="M28" s="10">
        <f t="shared" si="4"/>
        <v>1331.22</v>
      </c>
      <c r="N28" s="3">
        <f t="shared" si="5"/>
        <v>1048.1099999999999</v>
      </c>
      <c r="O28" s="3">
        <f t="shared" si="6"/>
        <v>283.11000000000013</v>
      </c>
      <c r="P28" s="11">
        <f t="shared" si="7"/>
        <v>0.27011477802902384</v>
      </c>
      <c r="R28" t="s">
        <v>9</v>
      </c>
      <c r="T28" s="10">
        <v>117.55</v>
      </c>
      <c r="U28" s="3">
        <v>30.38</v>
      </c>
      <c r="V28" s="17">
        <v>3870</v>
      </c>
    </row>
    <row r="29" spans="1:22" x14ac:dyDescent="0.4">
      <c r="A29" s="1">
        <f t="shared" si="8"/>
        <v>45988</v>
      </c>
      <c r="B29" s="1"/>
      <c r="C29" s="10">
        <v>1556.8899999999999</v>
      </c>
      <c r="D29" s="3">
        <v>1134.49</v>
      </c>
      <c r="E29" s="3">
        <f t="shared" si="0"/>
        <v>422.39999999999986</v>
      </c>
      <c r="F29" s="11">
        <f t="shared" si="1"/>
        <v>0.37232589092896357</v>
      </c>
      <c r="G29" s="3"/>
      <c r="H29" s="10">
        <v>0</v>
      </c>
      <c r="I29" s="3">
        <v>0</v>
      </c>
      <c r="J29" s="3">
        <f t="shared" si="2"/>
        <v>0</v>
      </c>
      <c r="K29" s="11">
        <v>0</v>
      </c>
      <c r="L29" s="3"/>
      <c r="M29" s="10">
        <f t="shared" si="4"/>
        <v>1556.8899999999999</v>
      </c>
      <c r="N29" s="3">
        <f t="shared" si="5"/>
        <v>1134.49</v>
      </c>
      <c r="O29" s="3">
        <f t="shared" si="6"/>
        <v>422.39999999999986</v>
      </c>
      <c r="P29" s="11">
        <f t="shared" si="7"/>
        <v>0.37232589092896357</v>
      </c>
      <c r="R29" t="s">
        <v>10</v>
      </c>
      <c r="T29" s="10">
        <v>104.35</v>
      </c>
      <c r="U29" s="3">
        <v>52.39</v>
      </c>
      <c r="V29" s="17">
        <v>1992</v>
      </c>
    </row>
    <row r="30" spans="1:22" x14ac:dyDescent="0.4">
      <c r="A30" s="1">
        <f t="shared" si="8"/>
        <v>45989</v>
      </c>
      <c r="B30" s="1"/>
      <c r="C30" s="10">
        <v>1459.6799999999998</v>
      </c>
      <c r="D30" s="3">
        <v>1042.55</v>
      </c>
      <c r="E30" s="3">
        <f t="shared" si="0"/>
        <v>417.12999999999988</v>
      </c>
      <c r="F30" s="11">
        <f t="shared" si="1"/>
        <v>0.40010551052707294</v>
      </c>
      <c r="G30" s="3"/>
      <c r="H30" s="10">
        <v>0</v>
      </c>
      <c r="I30" s="3">
        <v>0</v>
      </c>
      <c r="J30" s="3">
        <f t="shared" si="2"/>
        <v>0</v>
      </c>
      <c r="K30" s="11">
        <v>0</v>
      </c>
      <c r="L30" s="3"/>
      <c r="M30" s="10">
        <f t="shared" si="4"/>
        <v>1459.6799999999998</v>
      </c>
      <c r="N30" s="3">
        <f t="shared" si="5"/>
        <v>1042.55</v>
      </c>
      <c r="O30" s="3">
        <f t="shared" si="6"/>
        <v>417.12999999999988</v>
      </c>
      <c r="P30" s="11">
        <f t="shared" si="7"/>
        <v>0.40010551052707294</v>
      </c>
      <c r="R30" t="s">
        <v>11</v>
      </c>
      <c r="T30" s="10">
        <v>142.08000000000001</v>
      </c>
      <c r="U30" s="3">
        <v>72.16</v>
      </c>
      <c r="V30" s="17">
        <v>1969</v>
      </c>
    </row>
    <row r="31" spans="1:22" x14ac:dyDescent="0.4">
      <c r="A31" s="1">
        <f t="shared" si="8"/>
        <v>45990</v>
      </c>
      <c r="B31" s="1"/>
      <c r="C31" s="10">
        <v>1306.43</v>
      </c>
      <c r="D31" s="3">
        <v>682.58</v>
      </c>
      <c r="E31" s="3">
        <f t="shared" si="0"/>
        <v>623.85</v>
      </c>
      <c r="F31" s="11">
        <f t="shared" si="1"/>
        <v>0.91395880336370827</v>
      </c>
      <c r="G31" s="3"/>
      <c r="H31" s="10">
        <v>0</v>
      </c>
      <c r="I31" s="3">
        <v>0</v>
      </c>
      <c r="J31" s="3">
        <f t="shared" si="2"/>
        <v>0</v>
      </c>
      <c r="K31" s="11">
        <v>0</v>
      </c>
      <c r="L31" s="3"/>
      <c r="M31" s="10">
        <f t="shared" si="4"/>
        <v>1306.43</v>
      </c>
      <c r="N31" s="3">
        <f t="shared" si="5"/>
        <v>682.58</v>
      </c>
      <c r="O31" s="3">
        <f t="shared" si="6"/>
        <v>623.85</v>
      </c>
      <c r="P31" s="11">
        <f t="shared" si="7"/>
        <v>0.91395880336370827</v>
      </c>
      <c r="R31" t="s">
        <v>12</v>
      </c>
      <c r="T31" s="10">
        <v>119.93</v>
      </c>
      <c r="U31" s="3">
        <v>56.31</v>
      </c>
      <c r="V31" s="17">
        <v>2130</v>
      </c>
    </row>
    <row r="32" spans="1:22" x14ac:dyDescent="0.4">
      <c r="A32" s="1">
        <f t="shared" si="8"/>
        <v>45991</v>
      </c>
      <c r="B32" s="1"/>
      <c r="C32" s="10">
        <v>1005.9</v>
      </c>
      <c r="D32" s="3">
        <v>590.27</v>
      </c>
      <c r="E32" s="3">
        <f t="shared" si="0"/>
        <v>415.63</v>
      </c>
      <c r="F32" s="11">
        <f t="shared" si="1"/>
        <v>0.70413539566638994</v>
      </c>
      <c r="G32" s="3"/>
      <c r="H32" s="10">
        <v>0</v>
      </c>
      <c r="I32" s="3">
        <v>0</v>
      </c>
      <c r="J32" s="3">
        <f t="shared" si="2"/>
        <v>0</v>
      </c>
      <c r="K32" s="11">
        <v>0</v>
      </c>
      <c r="L32" s="3"/>
      <c r="M32" s="10">
        <f t="shared" si="4"/>
        <v>1005.9</v>
      </c>
      <c r="N32" s="3">
        <f t="shared" si="5"/>
        <v>590.27</v>
      </c>
      <c r="O32" s="3">
        <f t="shared" si="6"/>
        <v>415.63</v>
      </c>
      <c r="P32" s="11">
        <f t="shared" si="7"/>
        <v>0.70413539566638994</v>
      </c>
      <c r="R32" t="s">
        <v>13</v>
      </c>
      <c r="T32" s="10">
        <v>108.7</v>
      </c>
      <c r="U32" s="3">
        <v>43.07</v>
      </c>
      <c r="V32" s="17">
        <v>2524</v>
      </c>
    </row>
    <row r="33" spans="1:22" x14ac:dyDescent="0.4">
      <c r="A33" s="1"/>
      <c r="C33" s="10"/>
      <c r="D33" s="3"/>
      <c r="F33" s="11"/>
      <c r="H33" s="8"/>
      <c r="K33" s="11"/>
      <c r="M33" s="8"/>
      <c r="P33" s="9"/>
      <c r="T33" s="8"/>
      <c r="V33" s="18"/>
    </row>
    <row r="34" spans="1:22" ht="15" thickBot="1" x14ac:dyDescent="0.45">
      <c r="A34" s="5" t="s">
        <v>6</v>
      </c>
      <c r="B34" s="5"/>
      <c r="C34" s="12">
        <f>SUM(C3:C32)</f>
        <v>41947.75</v>
      </c>
      <c r="D34" s="13">
        <f>SUM(D3:D32)</f>
        <v>29805.400000000005</v>
      </c>
      <c r="E34" s="13">
        <f>C34-D34</f>
        <v>12142.349999999995</v>
      </c>
      <c r="F34" s="14">
        <f>(C34-D34)/D34</f>
        <v>0.40738758748414694</v>
      </c>
      <c r="G34" s="5"/>
      <c r="H34" s="12">
        <f>SUM(H3:H32)</f>
        <v>628.41</v>
      </c>
      <c r="I34" s="13">
        <f>SUM(I3:I32)</f>
        <v>439.54999999999995</v>
      </c>
      <c r="J34" s="13">
        <f>H34-I34</f>
        <v>188.86</v>
      </c>
      <c r="K34" s="14">
        <f>(H34-I34)/I34</f>
        <v>0.42966670458423395</v>
      </c>
      <c r="L34" s="5"/>
      <c r="M34" s="12">
        <f>SUM(M3:M32)</f>
        <v>42576.159999999996</v>
      </c>
      <c r="N34" s="13">
        <f>SUM(N3:N32)</f>
        <v>30244.950000000008</v>
      </c>
      <c r="O34" s="13">
        <f>M34-N34</f>
        <v>12331.209999999988</v>
      </c>
      <c r="P34" s="14">
        <f>(M34-N34)/N34</f>
        <v>0.40771136999730484</v>
      </c>
      <c r="Q34" s="7"/>
      <c r="T34" s="12">
        <f>SUM(T3:T32)</f>
        <v>3234.1499999999992</v>
      </c>
      <c r="U34" s="13">
        <f>AVERAGE(U3:U33)</f>
        <v>41.742333333333342</v>
      </c>
      <c r="V34" s="16">
        <f>SUM(V3:V32)</f>
        <v>87679</v>
      </c>
    </row>
    <row r="35" spans="1:22" x14ac:dyDescent="0.4">
      <c r="O35" s="6"/>
      <c r="P35" s="7"/>
      <c r="Q35" s="7"/>
    </row>
    <row r="36" spans="1:22" x14ac:dyDescent="0.4">
      <c r="A36" s="5" t="s">
        <v>16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5">
        <f>O34/COUNT(A3:A32)</f>
        <v>411.04033333333297</v>
      </c>
      <c r="P36" s="5"/>
      <c r="T36" s="15">
        <f>T34/COUNT(T3:T32)</f>
        <v>107.80499999999998</v>
      </c>
    </row>
  </sheetData>
  <autoFilter ref="A2:V32" xr:uid="{05CBAE9E-6592-4049-A508-7546506D0408}"/>
  <mergeCells count="4">
    <mergeCell ref="C1:F1"/>
    <mergeCell ref="H1:K1"/>
    <mergeCell ref="M1:P1"/>
    <mergeCell ref="T1:V1"/>
  </mergeCells>
  <pageMargins left="0.7" right="0.7" top="0.75" bottom="0.75" header="0.3" footer="0.3"/>
  <pageSetup orientation="portrait" horizontalDpi="4294967293" verticalDpi="0" r:id="rId1"/>
  <ignoredErrors>
    <ignoredError sqref="U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94AA-1753-45F8-B322-5E5B3BD25E17}">
  <dimension ref="A1:X46"/>
  <sheetViews>
    <sheetView topLeftCell="A10" workbookViewId="0">
      <selection activeCell="F35" sqref="F35"/>
    </sheetView>
  </sheetViews>
  <sheetFormatPr defaultRowHeight="14.6" x14ac:dyDescent="0.4"/>
  <cols>
    <col min="1" max="2" width="8.15234375" customWidth="1"/>
    <col min="3" max="4" width="10.921875" bestFit="1" customWidth="1"/>
    <col min="5" max="5" width="10.15234375" bestFit="1" customWidth="1"/>
    <col min="7" max="7" width="4.4609375" customWidth="1"/>
    <col min="12" max="12" width="3.3046875" customWidth="1"/>
    <col min="13" max="14" width="9.921875" bestFit="1" customWidth="1"/>
    <col min="15" max="15" width="10.15234375" bestFit="1" customWidth="1"/>
    <col min="17" max="17" width="1.921875" customWidth="1"/>
    <col min="22" max="22" width="12.15234375" bestFit="1" customWidth="1"/>
  </cols>
  <sheetData>
    <row r="1" spans="1:24" x14ac:dyDescent="0.4">
      <c r="C1" s="60" t="s">
        <v>0</v>
      </c>
      <c r="D1" s="61"/>
      <c r="E1" s="61"/>
      <c r="F1" s="62"/>
      <c r="G1" s="2"/>
      <c r="H1" s="60" t="s">
        <v>1</v>
      </c>
      <c r="I1" s="61"/>
      <c r="J1" s="61"/>
      <c r="K1" s="62"/>
      <c r="L1" s="2"/>
      <c r="M1" s="60" t="s">
        <v>6</v>
      </c>
      <c r="N1" s="61"/>
      <c r="O1" s="61"/>
      <c r="P1" s="62"/>
      <c r="Q1" s="2"/>
      <c r="T1" s="60" t="s">
        <v>19</v>
      </c>
      <c r="U1" s="61"/>
      <c r="V1" s="62"/>
    </row>
    <row r="2" spans="1:24" x14ac:dyDescent="0.4">
      <c r="A2" t="s">
        <v>15</v>
      </c>
      <c r="C2" s="8" t="s">
        <v>2</v>
      </c>
      <c r="D2" t="s">
        <v>3</v>
      </c>
      <c r="E2" t="s">
        <v>4</v>
      </c>
      <c r="F2" s="9" t="s">
        <v>5</v>
      </c>
      <c r="H2" s="8" t="s">
        <v>2</v>
      </c>
      <c r="I2" t="s">
        <v>3</v>
      </c>
      <c r="J2" t="s">
        <v>4</v>
      </c>
      <c r="K2" s="9" t="s">
        <v>5</v>
      </c>
      <c r="M2" s="8" t="s">
        <v>2</v>
      </c>
      <c r="N2" t="s">
        <v>3</v>
      </c>
      <c r="O2" t="s">
        <v>4</v>
      </c>
      <c r="P2" s="9" t="s">
        <v>5</v>
      </c>
      <c r="R2" t="s">
        <v>14</v>
      </c>
      <c r="T2" s="8" t="s">
        <v>2</v>
      </c>
      <c r="U2" t="s">
        <v>17</v>
      </c>
      <c r="V2" s="9" t="s">
        <v>18</v>
      </c>
    </row>
    <row r="3" spans="1:24" x14ac:dyDescent="0.4">
      <c r="A3" s="1">
        <v>45992</v>
      </c>
      <c r="B3" s="1"/>
      <c r="C3" s="10">
        <v>1292.6199999999999</v>
      </c>
      <c r="D3" s="3">
        <v>1029.51</v>
      </c>
      <c r="E3" s="3">
        <f t="shared" ref="E3:E33" si="0">C3-D3</f>
        <v>263.1099999999999</v>
      </c>
      <c r="F3" s="11">
        <f t="shared" ref="F3:F33" si="1">(C3-D3)/D3</f>
        <v>0.25556818292197248</v>
      </c>
      <c r="G3" s="3"/>
      <c r="H3" s="10">
        <v>0</v>
      </c>
      <c r="I3" s="3">
        <v>0</v>
      </c>
      <c r="J3" s="3">
        <f t="shared" ref="J3:J33" si="2">H3-I3</f>
        <v>0</v>
      </c>
      <c r="K3" s="11">
        <v>0</v>
      </c>
      <c r="M3" s="10">
        <f t="shared" ref="M3:M33" si="3">C3+H3</f>
        <v>1292.6199999999999</v>
      </c>
      <c r="N3" s="3">
        <f t="shared" ref="N3:N33" si="4">D3+I3</f>
        <v>1029.51</v>
      </c>
      <c r="O3" s="3">
        <f t="shared" ref="O3:O33" si="5">M3-N3</f>
        <v>263.1099999999999</v>
      </c>
      <c r="P3" s="11">
        <f t="shared" ref="P3:P33" si="6">(M3-N3)/N3</f>
        <v>0.25556818292197248</v>
      </c>
      <c r="Q3" s="4"/>
      <c r="R3" t="s">
        <v>7</v>
      </c>
      <c r="T3" s="10">
        <v>112.11</v>
      </c>
      <c r="U3" s="3">
        <v>52.15</v>
      </c>
      <c r="V3" s="17">
        <v>2150</v>
      </c>
    </row>
    <row r="4" spans="1:24" x14ac:dyDescent="0.4">
      <c r="A4" s="1">
        <f t="shared" ref="A4:A33" si="7">A3+1</f>
        <v>45993</v>
      </c>
      <c r="B4" s="1"/>
      <c r="C4" s="10">
        <v>1680.7399999999998</v>
      </c>
      <c r="D4" s="3">
        <v>1410.42</v>
      </c>
      <c r="E4" s="3">
        <f t="shared" si="0"/>
        <v>270.31999999999971</v>
      </c>
      <c r="F4" s="11">
        <f t="shared" si="1"/>
        <v>0.19165922207569355</v>
      </c>
      <c r="G4" s="3"/>
      <c r="H4" s="10">
        <v>0</v>
      </c>
      <c r="I4" s="3">
        <v>0</v>
      </c>
      <c r="J4" s="3">
        <f t="shared" si="2"/>
        <v>0</v>
      </c>
      <c r="K4" s="11">
        <v>0</v>
      </c>
      <c r="L4" s="3"/>
      <c r="M4" s="10">
        <f t="shared" si="3"/>
        <v>1680.7399999999998</v>
      </c>
      <c r="N4" s="3">
        <f t="shared" si="4"/>
        <v>1410.42</v>
      </c>
      <c r="O4" s="3">
        <f t="shared" si="5"/>
        <v>270.31999999999971</v>
      </c>
      <c r="P4" s="11">
        <f t="shared" si="6"/>
        <v>0.19165922207569355</v>
      </c>
      <c r="Q4" s="4"/>
      <c r="R4" t="s">
        <v>8</v>
      </c>
      <c r="T4" s="10">
        <v>125.03</v>
      </c>
      <c r="U4" s="3">
        <v>51.67</v>
      </c>
      <c r="V4" s="17">
        <v>2420</v>
      </c>
    </row>
    <row r="5" spans="1:24" x14ac:dyDescent="0.4">
      <c r="A5" s="1">
        <f t="shared" si="7"/>
        <v>45994</v>
      </c>
      <c r="B5" s="1"/>
      <c r="C5" s="10">
        <v>1496.7800000000002</v>
      </c>
      <c r="D5" s="3">
        <v>1129.69</v>
      </c>
      <c r="E5" s="3">
        <f t="shared" si="0"/>
        <v>367.09000000000015</v>
      </c>
      <c r="F5" s="11">
        <f t="shared" si="1"/>
        <v>0.32494755198328756</v>
      </c>
      <c r="G5" s="3"/>
      <c r="H5" s="10">
        <v>0</v>
      </c>
      <c r="I5" s="3">
        <v>0</v>
      </c>
      <c r="J5" s="3">
        <f t="shared" si="2"/>
        <v>0</v>
      </c>
      <c r="K5" s="11">
        <v>0</v>
      </c>
      <c r="L5" s="3"/>
      <c r="M5" s="10">
        <f t="shared" si="3"/>
        <v>1496.7800000000002</v>
      </c>
      <c r="N5" s="3">
        <f t="shared" si="4"/>
        <v>1129.69</v>
      </c>
      <c r="O5" s="3">
        <f t="shared" si="5"/>
        <v>367.09000000000015</v>
      </c>
      <c r="P5" s="11">
        <f t="shared" si="6"/>
        <v>0.32494755198328756</v>
      </c>
      <c r="Q5" s="4"/>
      <c r="R5" t="s">
        <v>9</v>
      </c>
      <c r="T5" s="10">
        <v>99.42</v>
      </c>
      <c r="U5" s="3">
        <v>34.26</v>
      </c>
      <c r="V5" s="17">
        <v>2902</v>
      </c>
    </row>
    <row r="6" spans="1:24" x14ac:dyDescent="0.4">
      <c r="A6" s="1">
        <f t="shared" si="7"/>
        <v>45995</v>
      </c>
      <c r="B6" s="1"/>
      <c r="C6" s="10">
        <v>1166.8399999999999</v>
      </c>
      <c r="D6" s="3">
        <v>793.03</v>
      </c>
      <c r="E6" s="3">
        <f t="shared" si="0"/>
        <v>373.80999999999995</v>
      </c>
      <c r="F6" s="11">
        <f t="shared" si="1"/>
        <v>0.47136930507042601</v>
      </c>
      <c r="G6" s="3"/>
      <c r="H6" s="10">
        <v>0</v>
      </c>
      <c r="I6" s="3">
        <v>0</v>
      </c>
      <c r="J6" s="3">
        <f t="shared" si="2"/>
        <v>0</v>
      </c>
      <c r="K6" s="11">
        <v>0</v>
      </c>
      <c r="L6" s="3"/>
      <c r="M6" s="10">
        <f t="shared" si="3"/>
        <v>1166.8399999999999</v>
      </c>
      <c r="N6" s="3">
        <f t="shared" si="4"/>
        <v>793.03</v>
      </c>
      <c r="O6" s="3">
        <f t="shared" si="5"/>
        <v>373.80999999999995</v>
      </c>
      <c r="P6" s="11">
        <f t="shared" si="6"/>
        <v>0.47136930507042601</v>
      </c>
      <c r="Q6" s="4"/>
      <c r="R6" t="s">
        <v>10</v>
      </c>
      <c r="T6" s="10">
        <v>130.85</v>
      </c>
      <c r="U6" s="3">
        <v>42.02</v>
      </c>
      <c r="V6" s="17">
        <v>3114</v>
      </c>
    </row>
    <row r="7" spans="1:24" x14ac:dyDescent="0.4">
      <c r="A7" s="1">
        <f t="shared" si="7"/>
        <v>45996</v>
      </c>
      <c r="B7" s="1"/>
      <c r="C7" s="10">
        <v>1276.42</v>
      </c>
      <c r="D7" s="3">
        <v>816.9</v>
      </c>
      <c r="E7" s="3">
        <f t="shared" si="0"/>
        <v>459.5200000000001</v>
      </c>
      <c r="F7" s="11">
        <f t="shared" si="1"/>
        <v>0.56251683192557245</v>
      </c>
      <c r="G7" s="3"/>
      <c r="H7" s="10">
        <v>0</v>
      </c>
      <c r="I7" s="3">
        <v>0</v>
      </c>
      <c r="J7" s="3">
        <f t="shared" si="2"/>
        <v>0</v>
      </c>
      <c r="K7" s="11">
        <v>0</v>
      </c>
      <c r="L7" s="3"/>
      <c r="M7" s="10">
        <f t="shared" si="3"/>
        <v>1276.42</v>
      </c>
      <c r="N7" s="3">
        <f t="shared" si="4"/>
        <v>816.9</v>
      </c>
      <c r="O7" s="3">
        <f t="shared" si="5"/>
        <v>459.5200000000001</v>
      </c>
      <c r="P7" s="11">
        <f t="shared" si="6"/>
        <v>0.56251683192557245</v>
      </c>
      <c r="Q7" s="4"/>
      <c r="R7" t="s">
        <v>11</v>
      </c>
      <c r="T7" s="10">
        <v>117.74</v>
      </c>
      <c r="U7" s="3">
        <v>53.06</v>
      </c>
      <c r="V7" s="17">
        <v>2219</v>
      </c>
    </row>
    <row r="8" spans="1:24" x14ac:dyDescent="0.4">
      <c r="A8" s="1">
        <f t="shared" si="7"/>
        <v>45997</v>
      </c>
      <c r="B8" s="1"/>
      <c r="C8" s="10">
        <v>1630.31</v>
      </c>
      <c r="D8" s="3">
        <v>1038.01</v>
      </c>
      <c r="E8" s="3">
        <f t="shared" si="0"/>
        <v>592.29999999999995</v>
      </c>
      <c r="F8" s="11">
        <f t="shared" si="1"/>
        <v>0.57061107311104897</v>
      </c>
      <c r="G8" s="3"/>
      <c r="H8" s="10">
        <v>0</v>
      </c>
      <c r="I8" s="3">
        <v>0</v>
      </c>
      <c r="J8" s="3">
        <f t="shared" si="2"/>
        <v>0</v>
      </c>
      <c r="K8" s="11">
        <v>0</v>
      </c>
      <c r="L8" s="3"/>
      <c r="M8" s="10">
        <f t="shared" si="3"/>
        <v>1630.31</v>
      </c>
      <c r="N8" s="3">
        <f t="shared" si="4"/>
        <v>1038.01</v>
      </c>
      <c r="O8" s="3">
        <f t="shared" si="5"/>
        <v>592.29999999999995</v>
      </c>
      <c r="P8" s="11">
        <f t="shared" si="6"/>
        <v>0.57061107311104897</v>
      </c>
      <c r="Q8" s="4"/>
      <c r="R8" t="s">
        <v>12</v>
      </c>
      <c r="T8" s="10">
        <v>112.03</v>
      </c>
      <c r="U8" s="3">
        <v>47.29</v>
      </c>
      <c r="V8" s="17">
        <v>2369</v>
      </c>
    </row>
    <row r="9" spans="1:24" x14ac:dyDescent="0.4">
      <c r="A9" s="1">
        <f t="shared" si="7"/>
        <v>45998</v>
      </c>
      <c r="B9" s="1"/>
      <c r="C9" s="10">
        <v>1549.61</v>
      </c>
      <c r="D9" s="3">
        <v>1161.5899999999999</v>
      </c>
      <c r="E9" s="3">
        <f t="shared" si="0"/>
        <v>388.02</v>
      </c>
      <c r="F9" s="11">
        <f t="shared" si="1"/>
        <v>0.33404213190540555</v>
      </c>
      <c r="G9" s="3"/>
      <c r="H9" s="10">
        <v>0</v>
      </c>
      <c r="I9" s="3">
        <v>0</v>
      </c>
      <c r="J9" s="3">
        <f t="shared" si="2"/>
        <v>0</v>
      </c>
      <c r="K9" s="11">
        <v>0</v>
      </c>
      <c r="L9" s="3"/>
      <c r="M9" s="10">
        <f t="shared" si="3"/>
        <v>1549.61</v>
      </c>
      <c r="N9" s="3">
        <f t="shared" si="4"/>
        <v>1161.5899999999999</v>
      </c>
      <c r="O9" s="3">
        <f t="shared" si="5"/>
        <v>388.02</v>
      </c>
      <c r="P9" s="11">
        <f t="shared" si="6"/>
        <v>0.33404213190540555</v>
      </c>
      <c r="Q9" s="4"/>
      <c r="R9" t="s">
        <v>13</v>
      </c>
      <c r="T9" s="10">
        <v>96.69</v>
      </c>
      <c r="U9" s="3">
        <v>41.59</v>
      </c>
      <c r="V9" s="17">
        <v>2325</v>
      </c>
    </row>
    <row r="10" spans="1:24" x14ac:dyDescent="0.4">
      <c r="A10" s="1">
        <f t="shared" si="7"/>
        <v>45999</v>
      </c>
      <c r="B10" s="1"/>
      <c r="C10" s="10">
        <v>1228.0200000000002</v>
      </c>
      <c r="D10" s="3">
        <v>1011.89</v>
      </c>
      <c r="E10" s="3">
        <f t="shared" si="0"/>
        <v>216.13000000000022</v>
      </c>
      <c r="F10" s="11">
        <f t="shared" si="1"/>
        <v>0.21359041002480528</v>
      </c>
      <c r="G10" s="3"/>
      <c r="H10" s="10">
        <v>0</v>
      </c>
      <c r="I10" s="3">
        <v>0</v>
      </c>
      <c r="J10" s="3">
        <f t="shared" si="2"/>
        <v>0</v>
      </c>
      <c r="K10" s="11">
        <v>0</v>
      </c>
      <c r="L10" s="3"/>
      <c r="M10" s="10">
        <f t="shared" si="3"/>
        <v>1228.0200000000002</v>
      </c>
      <c r="N10" s="3">
        <f t="shared" si="4"/>
        <v>1011.89</v>
      </c>
      <c r="O10" s="3">
        <f t="shared" si="5"/>
        <v>216.13000000000022</v>
      </c>
      <c r="P10" s="11">
        <f t="shared" si="6"/>
        <v>0.21359041002480528</v>
      </c>
      <c r="Q10" s="4"/>
      <c r="R10" t="s">
        <v>7</v>
      </c>
      <c r="T10" s="10">
        <v>115.03</v>
      </c>
      <c r="U10" s="3">
        <v>49.99</v>
      </c>
      <c r="V10" s="17">
        <v>2301</v>
      </c>
    </row>
    <row r="11" spans="1:24" x14ac:dyDescent="0.4">
      <c r="A11" s="1">
        <f t="shared" si="7"/>
        <v>46000</v>
      </c>
      <c r="B11" s="1"/>
      <c r="C11" s="10">
        <v>1155.07</v>
      </c>
      <c r="D11" s="3">
        <v>843.71</v>
      </c>
      <c r="E11" s="3">
        <f t="shared" si="0"/>
        <v>311.3599999999999</v>
      </c>
      <c r="F11" s="11">
        <f t="shared" si="1"/>
        <v>0.3690367543350202</v>
      </c>
      <c r="G11" s="3"/>
      <c r="H11" s="10">
        <v>0</v>
      </c>
      <c r="I11" s="3">
        <v>0</v>
      </c>
      <c r="J11" s="3">
        <f t="shared" si="2"/>
        <v>0</v>
      </c>
      <c r="K11" s="11">
        <v>0</v>
      </c>
      <c r="L11" s="3"/>
      <c r="M11" s="10">
        <f t="shared" si="3"/>
        <v>1155.07</v>
      </c>
      <c r="N11" s="3">
        <f t="shared" si="4"/>
        <v>843.71</v>
      </c>
      <c r="O11" s="3">
        <f t="shared" si="5"/>
        <v>311.3599999999999</v>
      </c>
      <c r="P11" s="11">
        <f t="shared" si="6"/>
        <v>0.3690367543350202</v>
      </c>
      <c r="Q11" s="4"/>
      <c r="R11" t="s">
        <v>8</v>
      </c>
      <c r="T11" s="10">
        <v>119.11</v>
      </c>
      <c r="U11" s="3">
        <v>51.04</v>
      </c>
      <c r="V11" s="17">
        <v>2334</v>
      </c>
    </row>
    <row r="12" spans="1:24" x14ac:dyDescent="0.4">
      <c r="A12" s="1">
        <f t="shared" si="7"/>
        <v>46001</v>
      </c>
      <c r="B12" s="1"/>
      <c r="C12" s="10">
        <v>911.04000000000008</v>
      </c>
      <c r="D12" s="3">
        <v>661.42</v>
      </c>
      <c r="E12" s="3">
        <f t="shared" si="0"/>
        <v>249.62000000000012</v>
      </c>
      <c r="F12" s="11">
        <f t="shared" si="1"/>
        <v>0.37740013909467529</v>
      </c>
      <c r="G12" s="3"/>
      <c r="H12" s="10">
        <v>0</v>
      </c>
      <c r="I12" s="3">
        <v>0</v>
      </c>
      <c r="J12" s="3">
        <f t="shared" si="2"/>
        <v>0</v>
      </c>
      <c r="K12" s="11">
        <v>0</v>
      </c>
      <c r="L12" s="3"/>
      <c r="M12" s="10">
        <f t="shared" si="3"/>
        <v>911.04000000000008</v>
      </c>
      <c r="N12" s="3">
        <f t="shared" si="4"/>
        <v>661.42</v>
      </c>
      <c r="O12" s="3">
        <f t="shared" si="5"/>
        <v>249.62000000000012</v>
      </c>
      <c r="P12" s="11">
        <f t="shared" si="6"/>
        <v>0.37740013909467529</v>
      </c>
      <c r="Q12" s="4"/>
      <c r="R12" t="s">
        <v>9</v>
      </c>
      <c r="T12" s="10">
        <v>100.11</v>
      </c>
      <c r="U12" s="3">
        <v>45.16</v>
      </c>
      <c r="V12" s="17">
        <v>2217</v>
      </c>
    </row>
    <row r="13" spans="1:24" x14ac:dyDescent="0.4">
      <c r="A13" s="1">
        <f t="shared" si="7"/>
        <v>46002</v>
      </c>
      <c r="B13" s="1"/>
      <c r="C13" s="10">
        <v>983</v>
      </c>
      <c r="D13" s="3">
        <v>716.72</v>
      </c>
      <c r="E13" s="3">
        <f t="shared" si="0"/>
        <v>266.27999999999997</v>
      </c>
      <c r="F13" s="11">
        <f t="shared" si="1"/>
        <v>0.371525839937493</v>
      </c>
      <c r="G13" s="3"/>
      <c r="H13" s="10">
        <v>0</v>
      </c>
      <c r="I13" s="3">
        <v>0</v>
      </c>
      <c r="J13" s="3">
        <f t="shared" si="2"/>
        <v>0</v>
      </c>
      <c r="K13" s="11">
        <v>0</v>
      </c>
      <c r="L13" s="3"/>
      <c r="M13" s="10">
        <f t="shared" si="3"/>
        <v>983</v>
      </c>
      <c r="N13" s="3">
        <f t="shared" si="4"/>
        <v>716.72</v>
      </c>
      <c r="O13" s="3">
        <f t="shared" si="5"/>
        <v>266.27999999999997</v>
      </c>
      <c r="P13" s="11">
        <f t="shared" si="6"/>
        <v>0.371525839937493</v>
      </c>
      <c r="Q13" s="4"/>
      <c r="R13" t="s">
        <v>10</v>
      </c>
      <c r="T13" s="10">
        <v>104.85</v>
      </c>
      <c r="U13" s="3">
        <v>51.03</v>
      </c>
      <c r="V13" s="17">
        <v>2055</v>
      </c>
      <c r="X13" s="3"/>
    </row>
    <row r="14" spans="1:24" x14ac:dyDescent="0.4">
      <c r="A14" s="1">
        <f t="shared" si="7"/>
        <v>46003</v>
      </c>
      <c r="B14" s="1"/>
      <c r="C14" s="10">
        <v>1185.48</v>
      </c>
      <c r="D14" s="3">
        <v>840.37</v>
      </c>
      <c r="E14" s="3">
        <f t="shared" si="0"/>
        <v>345.11</v>
      </c>
      <c r="F14" s="11">
        <f t="shared" si="1"/>
        <v>0.4106643502266859</v>
      </c>
      <c r="G14" s="3"/>
      <c r="H14" s="10">
        <v>0</v>
      </c>
      <c r="I14" s="3">
        <v>0</v>
      </c>
      <c r="J14" s="3">
        <f t="shared" si="2"/>
        <v>0</v>
      </c>
      <c r="K14" s="11">
        <v>0</v>
      </c>
      <c r="L14" s="3"/>
      <c r="M14" s="10">
        <f t="shared" si="3"/>
        <v>1185.48</v>
      </c>
      <c r="N14" s="3">
        <f t="shared" si="4"/>
        <v>840.37</v>
      </c>
      <c r="O14" s="3">
        <f t="shared" si="5"/>
        <v>345.11</v>
      </c>
      <c r="P14" s="11">
        <f t="shared" si="6"/>
        <v>0.4106643502266859</v>
      </c>
      <c r="Q14" s="4"/>
      <c r="R14" t="s">
        <v>11</v>
      </c>
      <c r="T14" s="10">
        <v>128.54</v>
      </c>
      <c r="U14" s="3">
        <v>54.03</v>
      </c>
      <c r="V14" s="17">
        <v>2379</v>
      </c>
    </row>
    <row r="15" spans="1:24" x14ac:dyDescent="0.4">
      <c r="A15" s="1">
        <f t="shared" si="7"/>
        <v>46004</v>
      </c>
      <c r="B15" s="1"/>
      <c r="C15" s="10">
        <v>1470.39</v>
      </c>
      <c r="D15" s="3">
        <v>1143.9000000000001</v>
      </c>
      <c r="E15" s="3">
        <f t="shared" si="0"/>
        <v>326.49</v>
      </c>
      <c r="F15" s="11">
        <f t="shared" si="1"/>
        <v>0.28541830579596117</v>
      </c>
      <c r="G15" s="3"/>
      <c r="H15" s="10">
        <v>0</v>
      </c>
      <c r="I15" s="3">
        <v>0</v>
      </c>
      <c r="J15" s="3">
        <f t="shared" si="2"/>
        <v>0</v>
      </c>
      <c r="K15" s="11">
        <v>0</v>
      </c>
      <c r="L15" s="3"/>
      <c r="M15" s="10">
        <f t="shared" si="3"/>
        <v>1470.39</v>
      </c>
      <c r="N15" s="3">
        <f t="shared" si="4"/>
        <v>1143.9000000000001</v>
      </c>
      <c r="O15" s="3">
        <f t="shared" si="5"/>
        <v>326.49</v>
      </c>
      <c r="P15" s="11">
        <f t="shared" si="6"/>
        <v>0.28541830579596117</v>
      </c>
      <c r="Q15" s="4"/>
      <c r="R15" t="s">
        <v>12</v>
      </c>
      <c r="T15" s="10">
        <v>150</v>
      </c>
      <c r="U15" s="3">
        <v>63.59</v>
      </c>
      <c r="V15" s="17">
        <v>2359</v>
      </c>
    </row>
    <row r="16" spans="1:24" x14ac:dyDescent="0.4">
      <c r="A16" s="1">
        <f t="shared" si="7"/>
        <v>46005</v>
      </c>
      <c r="B16" s="1"/>
      <c r="C16" s="10">
        <v>1677.5699999999997</v>
      </c>
      <c r="D16" s="3">
        <v>1457.42</v>
      </c>
      <c r="E16" s="3">
        <f t="shared" si="0"/>
        <v>220.14999999999964</v>
      </c>
      <c r="F16" s="11">
        <f t="shared" si="1"/>
        <v>0.15105460334014878</v>
      </c>
      <c r="G16" s="3"/>
      <c r="H16" s="10">
        <v>0</v>
      </c>
      <c r="I16" s="3">
        <v>0</v>
      </c>
      <c r="J16" s="3">
        <f t="shared" si="2"/>
        <v>0</v>
      </c>
      <c r="K16" s="11">
        <v>0</v>
      </c>
      <c r="L16" s="3"/>
      <c r="M16" s="10">
        <f t="shared" si="3"/>
        <v>1677.5699999999997</v>
      </c>
      <c r="N16" s="3">
        <f t="shared" si="4"/>
        <v>1457.42</v>
      </c>
      <c r="O16" s="3">
        <f t="shared" si="5"/>
        <v>220.14999999999964</v>
      </c>
      <c r="P16" s="11">
        <f t="shared" si="6"/>
        <v>0.15105460334014878</v>
      </c>
      <c r="Q16" s="4"/>
      <c r="R16" t="s">
        <v>13</v>
      </c>
      <c r="T16" s="10">
        <v>112.73</v>
      </c>
      <c r="U16" s="3">
        <v>49.69</v>
      </c>
      <c r="V16" s="17">
        <v>2269</v>
      </c>
    </row>
    <row r="17" spans="1:22" x14ac:dyDescent="0.4">
      <c r="A17" s="1">
        <f t="shared" si="7"/>
        <v>46006</v>
      </c>
      <c r="B17" s="1"/>
      <c r="C17" s="10">
        <v>1590.8699999999997</v>
      </c>
      <c r="D17" s="3">
        <v>1166.73</v>
      </c>
      <c r="E17" s="3">
        <f t="shared" si="0"/>
        <v>424.13999999999965</v>
      </c>
      <c r="F17" s="11">
        <f t="shared" si="1"/>
        <v>0.36352883700599081</v>
      </c>
      <c r="G17" s="3"/>
      <c r="H17" s="10">
        <v>0</v>
      </c>
      <c r="I17" s="3">
        <v>0</v>
      </c>
      <c r="J17" s="3">
        <f t="shared" si="2"/>
        <v>0</v>
      </c>
      <c r="K17" s="11">
        <v>0</v>
      </c>
      <c r="L17" s="3"/>
      <c r="M17" s="10">
        <f t="shared" si="3"/>
        <v>1590.8699999999997</v>
      </c>
      <c r="N17" s="3">
        <f t="shared" si="4"/>
        <v>1166.73</v>
      </c>
      <c r="O17" s="3">
        <f t="shared" si="5"/>
        <v>424.13999999999965</v>
      </c>
      <c r="P17" s="11">
        <f t="shared" si="6"/>
        <v>0.36352883700599081</v>
      </c>
      <c r="Q17" s="4"/>
      <c r="R17" t="s">
        <v>7</v>
      </c>
      <c r="T17" s="10">
        <v>112.5</v>
      </c>
      <c r="U17" s="3">
        <v>53.6</v>
      </c>
      <c r="V17" s="17">
        <v>2099</v>
      </c>
    </row>
    <row r="18" spans="1:22" x14ac:dyDescent="0.4">
      <c r="A18" s="1">
        <f t="shared" si="7"/>
        <v>46007</v>
      </c>
      <c r="B18" s="1"/>
      <c r="C18" s="10">
        <v>1281.27</v>
      </c>
      <c r="D18" s="3">
        <v>831.01</v>
      </c>
      <c r="E18" s="3">
        <f t="shared" si="0"/>
        <v>450.26</v>
      </c>
      <c r="F18" s="11">
        <f t="shared" si="1"/>
        <v>0.54182260141273875</v>
      </c>
      <c r="G18" s="3"/>
      <c r="H18" s="10">
        <v>0</v>
      </c>
      <c r="I18" s="3">
        <v>0</v>
      </c>
      <c r="J18" s="3">
        <f t="shared" si="2"/>
        <v>0</v>
      </c>
      <c r="K18" s="11">
        <v>0</v>
      </c>
      <c r="L18" s="3"/>
      <c r="M18" s="10">
        <f t="shared" si="3"/>
        <v>1281.27</v>
      </c>
      <c r="N18" s="3">
        <f t="shared" si="4"/>
        <v>831.01</v>
      </c>
      <c r="O18" s="3">
        <f t="shared" si="5"/>
        <v>450.26</v>
      </c>
      <c r="P18" s="11">
        <f t="shared" si="6"/>
        <v>0.54182260141273875</v>
      </c>
      <c r="R18" t="s">
        <v>8</v>
      </c>
      <c r="T18" s="10">
        <v>148.26</v>
      </c>
      <c r="U18" s="3">
        <v>63.04</v>
      </c>
      <c r="V18" s="17">
        <v>2352</v>
      </c>
    </row>
    <row r="19" spans="1:22" x14ac:dyDescent="0.4">
      <c r="A19" s="1">
        <f t="shared" si="7"/>
        <v>46008</v>
      </c>
      <c r="B19" s="1"/>
      <c r="C19" s="10">
        <v>1178.97</v>
      </c>
      <c r="D19" s="3">
        <v>794.44</v>
      </c>
      <c r="E19" s="3">
        <f t="shared" si="0"/>
        <v>384.53</v>
      </c>
      <c r="F19" s="11">
        <f t="shared" si="1"/>
        <v>0.48402648406424642</v>
      </c>
      <c r="G19" s="3"/>
      <c r="H19" s="10">
        <v>0</v>
      </c>
      <c r="I19" s="3">
        <v>0</v>
      </c>
      <c r="J19" s="3">
        <f t="shared" si="2"/>
        <v>0</v>
      </c>
      <c r="K19" s="11">
        <v>0</v>
      </c>
      <c r="L19" s="3"/>
      <c r="M19" s="10">
        <f t="shared" si="3"/>
        <v>1178.97</v>
      </c>
      <c r="N19" s="3">
        <f t="shared" si="4"/>
        <v>794.44</v>
      </c>
      <c r="O19" s="3">
        <f t="shared" si="5"/>
        <v>384.53</v>
      </c>
      <c r="P19" s="11">
        <f t="shared" si="6"/>
        <v>0.48402648406424642</v>
      </c>
      <c r="R19" t="s">
        <v>9</v>
      </c>
      <c r="T19" s="10">
        <v>136.15</v>
      </c>
      <c r="U19" s="3">
        <v>49.85</v>
      </c>
      <c r="V19" s="17">
        <v>2731</v>
      </c>
    </row>
    <row r="20" spans="1:22" x14ac:dyDescent="0.4">
      <c r="A20" s="1">
        <f t="shared" si="7"/>
        <v>46009</v>
      </c>
      <c r="B20" s="1"/>
      <c r="C20" s="10">
        <v>1357.9599999999998</v>
      </c>
      <c r="D20" s="3">
        <v>1077.5</v>
      </c>
      <c r="E20" s="3">
        <f t="shared" si="0"/>
        <v>280.45999999999981</v>
      </c>
      <c r="F20" s="11">
        <f t="shared" si="1"/>
        <v>0.2602877030162411</v>
      </c>
      <c r="G20" s="3"/>
      <c r="H20" s="10">
        <v>0</v>
      </c>
      <c r="I20" s="3">
        <v>0</v>
      </c>
      <c r="J20" s="3">
        <f t="shared" si="2"/>
        <v>0</v>
      </c>
      <c r="K20" s="11">
        <v>0</v>
      </c>
      <c r="L20" s="3"/>
      <c r="M20" s="10">
        <f t="shared" si="3"/>
        <v>1357.9599999999998</v>
      </c>
      <c r="N20" s="3">
        <f t="shared" si="4"/>
        <v>1077.5</v>
      </c>
      <c r="O20" s="3">
        <f t="shared" si="5"/>
        <v>280.45999999999981</v>
      </c>
      <c r="P20" s="11">
        <f t="shared" si="6"/>
        <v>0.2602877030162411</v>
      </c>
      <c r="R20" t="s">
        <v>10</v>
      </c>
      <c r="T20" s="10">
        <v>126.28</v>
      </c>
      <c r="U20" s="3">
        <v>48.44</v>
      </c>
      <c r="V20" s="17">
        <v>2607</v>
      </c>
    </row>
    <row r="21" spans="1:22" x14ac:dyDescent="0.4">
      <c r="A21" s="1">
        <f t="shared" si="7"/>
        <v>46010</v>
      </c>
      <c r="B21" s="1"/>
      <c r="C21" s="10">
        <v>2020.72</v>
      </c>
      <c r="D21" s="3">
        <v>1839.24</v>
      </c>
      <c r="E21" s="3">
        <f t="shared" si="0"/>
        <v>181.48000000000002</v>
      </c>
      <c r="F21" s="11">
        <f t="shared" si="1"/>
        <v>9.8671190274243717E-2</v>
      </c>
      <c r="G21" s="3"/>
      <c r="H21" s="10">
        <v>0</v>
      </c>
      <c r="I21" s="3">
        <v>0</v>
      </c>
      <c r="J21" s="3">
        <f t="shared" si="2"/>
        <v>0</v>
      </c>
      <c r="K21" s="11">
        <v>0</v>
      </c>
      <c r="L21" s="3"/>
      <c r="M21" s="10">
        <f t="shared" si="3"/>
        <v>2020.72</v>
      </c>
      <c r="N21" s="3">
        <f t="shared" si="4"/>
        <v>1839.24</v>
      </c>
      <c r="O21" s="3">
        <f t="shared" si="5"/>
        <v>181.48000000000002</v>
      </c>
      <c r="P21" s="11">
        <f t="shared" si="6"/>
        <v>9.8671190274243717E-2</v>
      </c>
      <c r="R21" t="s">
        <v>11</v>
      </c>
      <c r="T21" s="10">
        <v>131.82</v>
      </c>
      <c r="U21" s="3">
        <v>51.59</v>
      </c>
      <c r="V21" s="17">
        <v>2555</v>
      </c>
    </row>
    <row r="22" spans="1:22" x14ac:dyDescent="0.4">
      <c r="A22" s="1">
        <f t="shared" si="7"/>
        <v>46011</v>
      </c>
      <c r="B22" s="1"/>
      <c r="C22" s="10">
        <v>2215.0700000000002</v>
      </c>
      <c r="D22" s="3">
        <v>1675.75</v>
      </c>
      <c r="E22" s="3">
        <f t="shared" si="0"/>
        <v>539.32000000000016</v>
      </c>
      <c r="F22" s="11">
        <f t="shared" si="1"/>
        <v>0.32183798299268995</v>
      </c>
      <c r="G22" s="3"/>
      <c r="H22" s="10">
        <v>0</v>
      </c>
      <c r="I22" s="3">
        <v>0</v>
      </c>
      <c r="J22" s="3">
        <f t="shared" si="2"/>
        <v>0</v>
      </c>
      <c r="K22" s="11">
        <v>0</v>
      </c>
      <c r="L22" s="3"/>
      <c r="M22" s="10">
        <f t="shared" si="3"/>
        <v>2215.0700000000002</v>
      </c>
      <c r="N22" s="3">
        <f t="shared" si="4"/>
        <v>1675.75</v>
      </c>
      <c r="O22" s="3">
        <f t="shared" si="5"/>
        <v>539.32000000000016</v>
      </c>
      <c r="P22" s="11">
        <f t="shared" si="6"/>
        <v>0.32183798299268995</v>
      </c>
      <c r="R22" t="s">
        <v>12</v>
      </c>
      <c r="T22" s="10">
        <v>103.32</v>
      </c>
      <c r="U22" s="3">
        <v>46.29</v>
      </c>
      <c r="V22" s="17">
        <v>2232</v>
      </c>
    </row>
    <row r="23" spans="1:22" x14ac:dyDescent="0.4">
      <c r="A23" s="1">
        <f t="shared" si="7"/>
        <v>46012</v>
      </c>
      <c r="B23" s="1"/>
      <c r="C23" s="10">
        <v>1965.07</v>
      </c>
      <c r="D23" s="3">
        <v>1446.44</v>
      </c>
      <c r="E23" s="3">
        <f t="shared" si="0"/>
        <v>518.62999999999988</v>
      </c>
      <c r="F23" s="11">
        <f t="shared" si="1"/>
        <v>0.35855617930920042</v>
      </c>
      <c r="G23" s="3"/>
      <c r="H23" s="10">
        <v>0</v>
      </c>
      <c r="I23" s="3">
        <v>0</v>
      </c>
      <c r="J23" s="3">
        <f t="shared" si="2"/>
        <v>0</v>
      </c>
      <c r="K23" s="11">
        <v>0</v>
      </c>
      <c r="L23" s="3"/>
      <c r="M23" s="10">
        <f t="shared" si="3"/>
        <v>1965.07</v>
      </c>
      <c r="N23" s="3">
        <f t="shared" si="4"/>
        <v>1446.44</v>
      </c>
      <c r="O23" s="3">
        <f t="shared" si="5"/>
        <v>518.62999999999988</v>
      </c>
      <c r="P23" s="11">
        <f t="shared" si="6"/>
        <v>0.35855617930920042</v>
      </c>
      <c r="R23" t="s">
        <v>13</v>
      </c>
      <c r="T23" s="10">
        <v>144.25</v>
      </c>
      <c r="U23" s="3">
        <v>58.14</v>
      </c>
      <c r="V23" s="17">
        <v>2481</v>
      </c>
    </row>
    <row r="24" spans="1:22" x14ac:dyDescent="0.4">
      <c r="A24" s="1">
        <f t="shared" si="7"/>
        <v>46013</v>
      </c>
      <c r="B24" s="1"/>
      <c r="C24" s="10">
        <v>1703.16</v>
      </c>
      <c r="D24" s="3">
        <v>1336.5</v>
      </c>
      <c r="E24" s="3">
        <f t="shared" si="0"/>
        <v>366.66000000000008</v>
      </c>
      <c r="F24" s="11">
        <f t="shared" si="1"/>
        <v>0.27434343434343439</v>
      </c>
      <c r="G24" s="3"/>
      <c r="H24" s="10">
        <v>0</v>
      </c>
      <c r="I24" s="3">
        <v>0</v>
      </c>
      <c r="J24" s="3">
        <f t="shared" si="2"/>
        <v>0</v>
      </c>
      <c r="K24" s="11">
        <v>0</v>
      </c>
      <c r="L24" s="3"/>
      <c r="M24" s="10">
        <f t="shared" si="3"/>
        <v>1703.16</v>
      </c>
      <c r="N24" s="3">
        <f t="shared" si="4"/>
        <v>1336.5</v>
      </c>
      <c r="O24" s="3">
        <f t="shared" si="5"/>
        <v>366.66000000000008</v>
      </c>
      <c r="P24" s="11">
        <f t="shared" si="6"/>
        <v>0.27434343434343439</v>
      </c>
      <c r="R24" t="s">
        <v>7</v>
      </c>
      <c r="T24" s="10">
        <v>101.99</v>
      </c>
      <c r="U24" s="3">
        <v>42.7</v>
      </c>
      <c r="V24" s="17">
        <v>2389</v>
      </c>
    </row>
    <row r="25" spans="1:22" x14ac:dyDescent="0.4">
      <c r="A25" s="1">
        <f t="shared" si="7"/>
        <v>46014</v>
      </c>
      <c r="B25" s="1"/>
      <c r="C25" s="10">
        <v>1549.3600000000001</v>
      </c>
      <c r="D25" s="3">
        <v>1238.53</v>
      </c>
      <c r="E25" s="3">
        <f t="shared" si="0"/>
        <v>310.83000000000015</v>
      </c>
      <c r="F25" s="11">
        <f t="shared" si="1"/>
        <v>0.25096687201763396</v>
      </c>
      <c r="G25" s="3"/>
      <c r="H25" s="10">
        <v>0</v>
      </c>
      <c r="I25" s="3">
        <v>0</v>
      </c>
      <c r="J25" s="3">
        <f t="shared" si="2"/>
        <v>0</v>
      </c>
      <c r="K25" s="11">
        <v>0</v>
      </c>
      <c r="L25" s="3"/>
      <c r="M25" s="10">
        <f t="shared" si="3"/>
        <v>1549.3600000000001</v>
      </c>
      <c r="N25" s="3">
        <f t="shared" si="4"/>
        <v>1238.53</v>
      </c>
      <c r="O25" s="3">
        <f t="shared" si="5"/>
        <v>310.83000000000015</v>
      </c>
      <c r="P25" s="11">
        <f t="shared" si="6"/>
        <v>0.25096687201763396</v>
      </c>
      <c r="R25" t="s">
        <v>8</v>
      </c>
      <c r="T25" s="10">
        <v>109.2</v>
      </c>
      <c r="U25" s="3">
        <v>43.46</v>
      </c>
      <c r="V25" s="17">
        <v>2513</v>
      </c>
    </row>
    <row r="26" spans="1:22" x14ac:dyDescent="0.4">
      <c r="A26" s="1">
        <f t="shared" si="7"/>
        <v>46015</v>
      </c>
      <c r="B26" s="1"/>
      <c r="C26" s="10">
        <v>1215.6400000000001</v>
      </c>
      <c r="D26" s="3">
        <v>879.02</v>
      </c>
      <c r="E26" s="3">
        <f t="shared" si="0"/>
        <v>336.62000000000012</v>
      </c>
      <c r="F26" s="11">
        <f t="shared" si="1"/>
        <v>0.3829491934199451</v>
      </c>
      <c r="G26" s="3"/>
      <c r="H26" s="10">
        <v>0</v>
      </c>
      <c r="I26" s="3">
        <v>0</v>
      </c>
      <c r="J26" s="3">
        <f t="shared" si="2"/>
        <v>0</v>
      </c>
      <c r="K26" s="11">
        <v>0</v>
      </c>
      <c r="L26" s="3"/>
      <c r="M26" s="10">
        <f t="shared" si="3"/>
        <v>1215.6400000000001</v>
      </c>
      <c r="N26" s="3">
        <f t="shared" si="4"/>
        <v>879.02</v>
      </c>
      <c r="O26" s="3">
        <f t="shared" si="5"/>
        <v>336.62000000000012</v>
      </c>
      <c r="P26" s="11">
        <f t="shared" si="6"/>
        <v>0.3829491934199451</v>
      </c>
      <c r="R26" t="s">
        <v>9</v>
      </c>
      <c r="T26" s="10">
        <v>83.74</v>
      </c>
      <c r="U26" s="3">
        <v>39</v>
      </c>
      <c r="V26" s="17">
        <v>2147</v>
      </c>
    </row>
    <row r="27" spans="1:22" x14ac:dyDescent="0.4">
      <c r="A27" s="1">
        <f t="shared" si="7"/>
        <v>46016</v>
      </c>
      <c r="B27" s="1"/>
      <c r="C27" s="10">
        <v>1076</v>
      </c>
      <c r="D27" s="3">
        <v>558.05999999999995</v>
      </c>
      <c r="E27" s="3">
        <f t="shared" si="0"/>
        <v>517.94000000000005</v>
      </c>
      <c r="F27" s="11">
        <f t="shared" si="1"/>
        <v>0.92810808873597839</v>
      </c>
      <c r="G27" s="3"/>
      <c r="H27" s="10">
        <v>0</v>
      </c>
      <c r="I27" s="3">
        <v>0</v>
      </c>
      <c r="J27" s="3">
        <f t="shared" si="2"/>
        <v>0</v>
      </c>
      <c r="K27" s="11">
        <v>0</v>
      </c>
      <c r="L27" s="3"/>
      <c r="M27" s="10">
        <f t="shared" si="3"/>
        <v>1076</v>
      </c>
      <c r="N27" s="3">
        <f t="shared" si="4"/>
        <v>558.05999999999995</v>
      </c>
      <c r="O27" s="3">
        <f t="shared" si="5"/>
        <v>517.94000000000005</v>
      </c>
      <c r="P27" s="11">
        <f t="shared" si="6"/>
        <v>0.92810808873597839</v>
      </c>
      <c r="R27" t="s">
        <v>10</v>
      </c>
      <c r="T27" s="10">
        <v>20.27</v>
      </c>
      <c r="U27" s="3">
        <v>24.74</v>
      </c>
      <c r="V27" s="17">
        <v>931</v>
      </c>
    </row>
    <row r="28" spans="1:22" x14ac:dyDescent="0.4">
      <c r="A28" s="1">
        <f t="shared" si="7"/>
        <v>46017</v>
      </c>
      <c r="B28" s="1"/>
      <c r="C28" s="10">
        <v>1129.48</v>
      </c>
      <c r="D28" s="3">
        <v>567.1</v>
      </c>
      <c r="E28" s="3">
        <f t="shared" si="0"/>
        <v>562.38</v>
      </c>
      <c r="F28" s="11">
        <f t="shared" si="1"/>
        <v>0.99167695291835656</v>
      </c>
      <c r="G28" s="3"/>
      <c r="H28" s="10">
        <v>0</v>
      </c>
      <c r="I28" s="3">
        <v>0</v>
      </c>
      <c r="J28" s="3">
        <f t="shared" si="2"/>
        <v>0</v>
      </c>
      <c r="K28" s="11">
        <v>0</v>
      </c>
      <c r="L28" s="3"/>
      <c r="M28" s="10">
        <f t="shared" si="3"/>
        <v>1129.48</v>
      </c>
      <c r="N28" s="3">
        <f t="shared" si="4"/>
        <v>567.1</v>
      </c>
      <c r="O28" s="3">
        <f t="shared" si="5"/>
        <v>562.38</v>
      </c>
      <c r="P28" s="11">
        <f t="shared" si="6"/>
        <v>0.99167695291835656</v>
      </c>
      <c r="R28" t="s">
        <v>11</v>
      </c>
      <c r="T28" s="10">
        <v>84.37</v>
      </c>
      <c r="U28" s="3">
        <v>29.57</v>
      </c>
      <c r="V28" s="17">
        <v>2853</v>
      </c>
    </row>
    <row r="29" spans="1:22" x14ac:dyDescent="0.4">
      <c r="A29" s="1">
        <f t="shared" si="7"/>
        <v>46018</v>
      </c>
      <c r="B29" s="1"/>
      <c r="C29" s="10">
        <v>1489.93</v>
      </c>
      <c r="D29" s="3">
        <v>883.19</v>
      </c>
      <c r="E29" s="3">
        <f t="shared" si="0"/>
        <v>606.74</v>
      </c>
      <c r="F29" s="11">
        <f t="shared" si="1"/>
        <v>0.68698694505146118</v>
      </c>
      <c r="G29" s="3"/>
      <c r="H29" s="10">
        <v>0</v>
      </c>
      <c r="I29" s="3">
        <v>0</v>
      </c>
      <c r="J29" s="3">
        <f t="shared" si="2"/>
        <v>0</v>
      </c>
      <c r="K29" s="11">
        <v>0</v>
      </c>
      <c r="L29" s="3"/>
      <c r="M29" s="10">
        <f t="shared" si="3"/>
        <v>1489.93</v>
      </c>
      <c r="N29" s="3">
        <f t="shared" si="4"/>
        <v>883.19</v>
      </c>
      <c r="O29" s="3">
        <f t="shared" si="5"/>
        <v>606.74</v>
      </c>
      <c r="P29" s="11">
        <f t="shared" si="6"/>
        <v>0.68698694505146118</v>
      </c>
      <c r="R29" t="s">
        <v>12</v>
      </c>
      <c r="T29" s="10">
        <v>105.14</v>
      </c>
      <c r="U29" s="3">
        <v>40.46</v>
      </c>
      <c r="V29" s="17">
        <v>2599</v>
      </c>
    </row>
    <row r="30" spans="1:22" x14ac:dyDescent="0.4">
      <c r="A30" s="1">
        <f t="shared" si="7"/>
        <v>46019</v>
      </c>
      <c r="B30" s="1"/>
      <c r="C30" s="10">
        <v>1710.35</v>
      </c>
      <c r="D30" s="3">
        <v>1403.5</v>
      </c>
      <c r="E30" s="3">
        <f t="shared" si="0"/>
        <v>306.84999999999991</v>
      </c>
      <c r="F30" s="11">
        <f t="shared" si="1"/>
        <v>0.21863199144994649</v>
      </c>
      <c r="G30" s="3"/>
      <c r="H30" s="10">
        <v>0</v>
      </c>
      <c r="I30" s="3">
        <v>0</v>
      </c>
      <c r="J30" s="3">
        <f t="shared" si="2"/>
        <v>0</v>
      </c>
      <c r="K30" s="11">
        <v>0</v>
      </c>
      <c r="L30" s="3"/>
      <c r="M30" s="10">
        <f t="shared" si="3"/>
        <v>1710.35</v>
      </c>
      <c r="N30" s="3">
        <f t="shared" si="4"/>
        <v>1403.5</v>
      </c>
      <c r="O30" s="3">
        <f t="shared" si="5"/>
        <v>306.84999999999991</v>
      </c>
      <c r="P30" s="11">
        <f t="shared" si="6"/>
        <v>0.21863199144994649</v>
      </c>
      <c r="R30" t="s">
        <v>13</v>
      </c>
      <c r="T30" s="10">
        <v>115.95</v>
      </c>
      <c r="U30" s="3">
        <v>38.19</v>
      </c>
      <c r="V30" s="17">
        <v>3036</v>
      </c>
    </row>
    <row r="31" spans="1:22" x14ac:dyDescent="0.4">
      <c r="A31" s="1">
        <f t="shared" si="7"/>
        <v>46020</v>
      </c>
      <c r="B31" s="1"/>
      <c r="C31" s="10">
        <v>1607.49</v>
      </c>
      <c r="D31" s="3">
        <v>1427.53</v>
      </c>
      <c r="E31" s="3">
        <f t="shared" si="0"/>
        <v>179.96000000000004</v>
      </c>
      <c r="F31" s="11">
        <f t="shared" si="1"/>
        <v>0.12606390058352543</v>
      </c>
      <c r="G31" s="3"/>
      <c r="H31" s="10">
        <v>0</v>
      </c>
      <c r="I31" s="3">
        <v>0</v>
      </c>
      <c r="J31" s="3">
        <f t="shared" si="2"/>
        <v>0</v>
      </c>
      <c r="K31" s="11">
        <v>0</v>
      </c>
      <c r="L31" s="3"/>
      <c r="M31" s="10">
        <f t="shared" si="3"/>
        <v>1607.49</v>
      </c>
      <c r="N31" s="3">
        <f t="shared" si="4"/>
        <v>1427.53</v>
      </c>
      <c r="O31" s="3">
        <f t="shared" si="5"/>
        <v>179.96000000000004</v>
      </c>
      <c r="P31" s="11">
        <f t="shared" si="6"/>
        <v>0.12606390058352543</v>
      </c>
      <c r="R31" t="s">
        <v>7</v>
      </c>
      <c r="T31" s="10">
        <v>102.63</v>
      </c>
      <c r="U31" s="3">
        <v>28.79</v>
      </c>
      <c r="V31" s="17">
        <v>3565</v>
      </c>
    </row>
    <row r="32" spans="1:22" x14ac:dyDescent="0.4">
      <c r="A32" s="1">
        <f t="shared" si="7"/>
        <v>46021</v>
      </c>
      <c r="B32" s="1"/>
      <c r="C32" s="10">
        <v>1121.92</v>
      </c>
      <c r="D32" s="3">
        <v>902.26</v>
      </c>
      <c r="E32" s="3">
        <f t="shared" si="0"/>
        <v>219.66000000000008</v>
      </c>
      <c r="F32" s="11">
        <f t="shared" si="1"/>
        <v>0.2434553232992708</v>
      </c>
      <c r="G32" s="3"/>
      <c r="H32" s="10">
        <v>0</v>
      </c>
      <c r="I32" s="3">
        <v>0</v>
      </c>
      <c r="J32" s="3">
        <f t="shared" si="2"/>
        <v>0</v>
      </c>
      <c r="K32" s="11">
        <v>0</v>
      </c>
      <c r="L32" s="3"/>
      <c r="M32" s="10">
        <f t="shared" si="3"/>
        <v>1121.92</v>
      </c>
      <c r="N32" s="3">
        <f t="shared" si="4"/>
        <v>902.26</v>
      </c>
      <c r="O32" s="3">
        <f t="shared" si="5"/>
        <v>219.66000000000008</v>
      </c>
      <c r="P32" s="11">
        <f t="shared" si="6"/>
        <v>0.2434553232992708</v>
      </c>
      <c r="R32" t="s">
        <v>8</v>
      </c>
      <c r="T32" s="10">
        <v>90.8</v>
      </c>
      <c r="U32" s="3">
        <v>29.04</v>
      </c>
      <c r="V32" s="17">
        <v>3127</v>
      </c>
    </row>
    <row r="33" spans="1:22" x14ac:dyDescent="0.4">
      <c r="A33" s="1">
        <f t="shared" si="7"/>
        <v>46022</v>
      </c>
      <c r="B33" s="1"/>
      <c r="C33" s="10">
        <v>541.09</v>
      </c>
      <c r="D33" s="3">
        <v>500.1</v>
      </c>
      <c r="E33" s="3">
        <f t="shared" si="0"/>
        <v>40.990000000000009</v>
      </c>
      <c r="F33" s="11">
        <f t="shared" si="1"/>
        <v>8.1963607278544307E-2</v>
      </c>
      <c r="G33" s="3"/>
      <c r="H33" s="10">
        <v>0</v>
      </c>
      <c r="I33" s="3">
        <v>0</v>
      </c>
      <c r="J33" s="3">
        <f t="shared" si="2"/>
        <v>0</v>
      </c>
      <c r="K33" s="11">
        <v>0</v>
      </c>
      <c r="L33" s="3"/>
      <c r="M33" s="10">
        <f t="shared" si="3"/>
        <v>541.09</v>
      </c>
      <c r="N33" s="3">
        <f t="shared" si="4"/>
        <v>500.1</v>
      </c>
      <c r="O33" s="3">
        <f t="shared" si="5"/>
        <v>40.990000000000009</v>
      </c>
      <c r="P33" s="11">
        <f t="shared" si="6"/>
        <v>8.1963607278544307E-2</v>
      </c>
      <c r="R33" t="s">
        <v>9</v>
      </c>
      <c r="T33" s="10">
        <v>63.2</v>
      </c>
      <c r="U33" s="3">
        <v>25.4</v>
      </c>
      <c r="V33" s="17">
        <v>2488</v>
      </c>
    </row>
    <row r="34" spans="1:22" x14ac:dyDescent="0.4">
      <c r="A34" s="1"/>
      <c r="C34" s="10"/>
      <c r="D34" s="3"/>
      <c r="F34" s="11"/>
      <c r="H34" s="8"/>
      <c r="K34" s="11"/>
      <c r="M34" s="8"/>
      <c r="P34" s="9"/>
      <c r="T34" s="8"/>
      <c r="V34" s="18"/>
    </row>
    <row r="35" spans="1:22" ht="15" thickBot="1" x14ac:dyDescent="0.45">
      <c r="A35" s="5" t="s">
        <v>6</v>
      </c>
      <c r="B35" s="5"/>
      <c r="C35" s="12">
        <f>SUM(C3:C33)</f>
        <v>43458.239999999991</v>
      </c>
      <c r="D35" s="12">
        <f>SUM(D3:D33)</f>
        <v>32581.479999999992</v>
      </c>
      <c r="E35" s="13">
        <f>C35-D35</f>
        <v>10876.759999999998</v>
      </c>
      <c r="F35" s="14">
        <f>(C35-D35)/D35</f>
        <v>0.33383259446777741</v>
      </c>
      <c r="G35" s="5"/>
      <c r="H35" s="12">
        <f>SUM(H3:H33)</f>
        <v>0</v>
      </c>
      <c r="I35" s="12">
        <f>SUM(I3:I33)</f>
        <v>0</v>
      </c>
      <c r="J35" s="13">
        <f>H35-I35</f>
        <v>0</v>
      </c>
      <c r="K35" s="14" t="e">
        <f>(H35-I35)/I35</f>
        <v>#DIV/0!</v>
      </c>
      <c r="L35" s="5"/>
      <c r="M35" s="12">
        <f>SUM(M3:M33)</f>
        <v>43458.239999999991</v>
      </c>
      <c r="N35" s="12">
        <f>SUM(N3:N33)</f>
        <v>32581.479999999992</v>
      </c>
      <c r="O35" s="13">
        <f>M35-N35</f>
        <v>10876.759999999998</v>
      </c>
      <c r="P35" s="14">
        <f>(M35-N35)/N35</f>
        <v>0.33383259446777741</v>
      </c>
      <c r="Q35" s="7"/>
      <c r="T35" s="12">
        <f>SUM(T3:T33)</f>
        <v>3404.1099999999992</v>
      </c>
      <c r="U35" s="13">
        <f>AVERAGE(U3:U33)</f>
        <v>45.124838709677427</v>
      </c>
      <c r="V35" s="16">
        <f>SUM(V3:V33)</f>
        <v>76118</v>
      </c>
    </row>
    <row r="36" spans="1:22" x14ac:dyDescent="0.4">
      <c r="O36" s="6"/>
      <c r="P36" s="7"/>
      <c r="Q36" s="7"/>
    </row>
    <row r="37" spans="1:22" x14ac:dyDescent="0.4">
      <c r="A37" s="5" t="s">
        <v>16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5">
        <f>O35/COUNT(A3:A33)</f>
        <v>350.86322580645157</v>
      </c>
      <c r="P37" s="5"/>
      <c r="T37" s="15">
        <f>T35/COUNT(A3:A33)</f>
        <v>109.80999999999997</v>
      </c>
    </row>
    <row r="39" spans="1:22" ht="15" thickBot="1" x14ac:dyDescent="0.45"/>
    <row r="40" spans="1:22" x14ac:dyDescent="0.4">
      <c r="C40" s="19" t="s">
        <v>18</v>
      </c>
      <c r="D40" s="30">
        <v>811561</v>
      </c>
      <c r="E40" s="31"/>
      <c r="N40" s="19"/>
      <c r="O40" s="21">
        <v>45658</v>
      </c>
      <c r="P40" s="21">
        <v>45689</v>
      </c>
      <c r="Q40" s="22"/>
      <c r="R40" s="21">
        <v>45717</v>
      </c>
      <c r="S40" s="22"/>
      <c r="T40" s="23" t="s">
        <v>6</v>
      </c>
    </row>
    <row r="41" spans="1:22" x14ac:dyDescent="0.4">
      <c r="C41" s="8"/>
      <c r="E41" s="9"/>
      <c r="N41" s="8" t="s">
        <v>20</v>
      </c>
      <c r="O41" s="24">
        <v>26655.26</v>
      </c>
      <c r="P41" s="24">
        <v>48199.96</v>
      </c>
      <c r="Q41" s="24"/>
      <c r="R41" s="24">
        <v>52073</v>
      </c>
      <c r="S41" s="24"/>
      <c r="T41" s="25">
        <f>SUM(O41:R41)</f>
        <v>126928.22</v>
      </c>
    </row>
    <row r="42" spans="1:22" x14ac:dyDescent="0.4">
      <c r="C42" s="8"/>
      <c r="D42" t="s">
        <v>26</v>
      </c>
      <c r="E42" s="9" t="s">
        <v>17</v>
      </c>
      <c r="N42" s="8"/>
      <c r="O42" s="26"/>
      <c r="P42" s="26"/>
      <c r="Q42" s="26"/>
      <c r="R42" s="26"/>
      <c r="S42" s="26"/>
      <c r="T42" s="27"/>
    </row>
    <row r="43" spans="1:22" x14ac:dyDescent="0.4">
      <c r="C43" s="8" t="s">
        <v>24</v>
      </c>
      <c r="D43" s="32">
        <v>2429.59</v>
      </c>
      <c r="E43" s="33">
        <f>D43/$D$40*1000</f>
        <v>2.9937244396909164</v>
      </c>
      <c r="N43" s="8"/>
      <c r="O43" s="26" t="s">
        <v>22</v>
      </c>
      <c r="P43" s="26" t="s">
        <v>23</v>
      </c>
      <c r="Q43" s="26"/>
      <c r="R43" s="26"/>
      <c r="S43" s="26"/>
      <c r="T43" s="27"/>
    </row>
    <row r="44" spans="1:22" x14ac:dyDescent="0.4">
      <c r="C44" s="8" t="s">
        <v>25</v>
      </c>
      <c r="D44" s="32">
        <v>1377</v>
      </c>
      <c r="E44" s="33">
        <f>D44/$D$40*1000</f>
        <v>1.6967301287272305</v>
      </c>
      <c r="N44" s="8" t="s">
        <v>21</v>
      </c>
      <c r="O44" s="24">
        <v>41170</v>
      </c>
      <c r="P44" s="24">
        <v>26350</v>
      </c>
      <c r="Q44" s="24"/>
      <c r="R44" s="24"/>
      <c r="S44" s="24"/>
      <c r="T44" s="25">
        <f>SUM(O44:S44)</f>
        <v>67520</v>
      </c>
    </row>
    <row r="45" spans="1:22" ht="15" thickBot="1" x14ac:dyDescent="0.45">
      <c r="C45" s="20" t="s">
        <v>27</v>
      </c>
      <c r="D45" s="34">
        <v>52073.94</v>
      </c>
      <c r="E45" s="35">
        <f>D45/$D$40*1000</f>
        <v>64.165158256742259</v>
      </c>
      <c r="N45" s="8"/>
      <c r="O45" s="26"/>
      <c r="P45" s="26"/>
      <c r="Q45" s="26"/>
      <c r="R45" s="26"/>
      <c r="S45" s="26"/>
      <c r="T45" s="27"/>
    </row>
    <row r="46" spans="1:22" ht="15" thickBot="1" x14ac:dyDescent="0.45">
      <c r="N46" s="20" t="s">
        <v>4</v>
      </c>
      <c r="O46" s="28"/>
      <c r="P46" s="28"/>
      <c r="Q46" s="28"/>
      <c r="R46" s="28"/>
      <c r="S46" s="28"/>
      <c r="T46" s="29">
        <f>T41-T44</f>
        <v>59408.22</v>
      </c>
    </row>
  </sheetData>
  <autoFilter ref="A2:V32" xr:uid="{05CBAE9E-6592-4049-A508-7546506D0408}"/>
  <mergeCells count="4">
    <mergeCell ref="C1:F1"/>
    <mergeCell ref="H1:K1"/>
    <mergeCell ref="M1:P1"/>
    <mergeCell ref="T1:V1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1B24-73F9-464A-9899-D5144160C262}">
  <dimension ref="B1:S39"/>
  <sheetViews>
    <sheetView tabSelected="1" workbookViewId="0">
      <selection activeCell="Q13" sqref="Q13"/>
    </sheetView>
  </sheetViews>
  <sheetFormatPr defaultRowHeight="14.6" x14ac:dyDescent="0.4"/>
  <cols>
    <col min="2" max="2" width="8.15234375" customWidth="1"/>
    <col min="3" max="3" width="10.23046875" bestFit="1" customWidth="1"/>
    <col min="4" max="4" width="1.69140625" customWidth="1"/>
    <col min="5" max="6" width="10.921875" bestFit="1" customWidth="1"/>
    <col min="7" max="7" width="10.15234375" bestFit="1" customWidth="1"/>
    <col min="8" max="8" width="11.15234375" bestFit="1" customWidth="1"/>
    <col min="9" max="9" width="1.765625" customWidth="1"/>
    <col min="12" max="12" width="12.15234375" bestFit="1" customWidth="1"/>
    <col min="13" max="13" width="12.15234375" customWidth="1"/>
    <col min="14" max="14" width="5.3046875" customWidth="1"/>
    <col min="15" max="15" width="10.15234375" bestFit="1" customWidth="1"/>
    <col min="16" max="17" width="13.3828125" bestFit="1" customWidth="1"/>
    <col min="18" max="18" width="12.15234375" bestFit="1" customWidth="1"/>
    <col min="19" max="19" width="13.23046875" bestFit="1" customWidth="1"/>
  </cols>
  <sheetData>
    <row r="1" spans="2:19" ht="15" thickBot="1" x14ac:dyDescent="0.45">
      <c r="E1" s="63" t="s">
        <v>0</v>
      </c>
      <c r="F1" s="63"/>
      <c r="G1" s="63"/>
      <c r="H1" s="63"/>
      <c r="I1" s="2"/>
      <c r="J1" s="63" t="s">
        <v>19</v>
      </c>
      <c r="K1" s="63"/>
      <c r="L1" s="63"/>
      <c r="M1" s="2"/>
    </row>
    <row r="2" spans="2:19" x14ac:dyDescent="0.4">
      <c r="B2" t="s">
        <v>15</v>
      </c>
      <c r="C2" t="s">
        <v>14</v>
      </c>
      <c r="E2" t="s">
        <v>2</v>
      </c>
      <c r="F2" t="s">
        <v>3</v>
      </c>
      <c r="G2" t="s">
        <v>4</v>
      </c>
      <c r="H2" t="s">
        <v>5</v>
      </c>
      <c r="J2" t="s">
        <v>2</v>
      </c>
      <c r="K2" t="s">
        <v>17</v>
      </c>
      <c r="L2" t="s">
        <v>18</v>
      </c>
      <c r="N2" s="3"/>
      <c r="O2" s="19"/>
      <c r="P2" s="37">
        <v>46054</v>
      </c>
      <c r="Q2" s="37">
        <v>46082</v>
      </c>
      <c r="R2" s="37">
        <v>46113</v>
      </c>
      <c r="S2" s="38" t="s">
        <v>6</v>
      </c>
    </row>
    <row r="3" spans="2:19" x14ac:dyDescent="0.4">
      <c r="B3" s="1">
        <v>46023</v>
      </c>
      <c r="C3" t="s">
        <v>10</v>
      </c>
      <c r="D3" s="1"/>
      <c r="E3" s="3">
        <v>520.12999999999988</v>
      </c>
      <c r="F3" s="3">
        <v>378.35</v>
      </c>
      <c r="G3" s="3">
        <f t="shared" ref="G3:G33" si="0">E3-F3</f>
        <v>141.77999999999986</v>
      </c>
      <c r="H3" s="4">
        <f t="shared" ref="H3:H33" si="1">(E3-F3)/F3</f>
        <v>0.3747323906435836</v>
      </c>
      <c r="I3" s="4"/>
      <c r="J3" s="3">
        <v>66.19</v>
      </c>
      <c r="K3" s="3">
        <v>26.56</v>
      </c>
      <c r="L3" s="36">
        <v>2492</v>
      </c>
      <c r="M3" s="36"/>
      <c r="O3" s="8" t="s">
        <v>20</v>
      </c>
      <c r="P3" s="43">
        <v>48199.96</v>
      </c>
      <c r="Q3" s="43">
        <v>52073.94</v>
      </c>
      <c r="R3" s="58">
        <v>20445.28</v>
      </c>
      <c r="S3" s="50">
        <f>SUM(P3:R3)</f>
        <v>120719.18</v>
      </c>
    </row>
    <row r="4" spans="2:19" x14ac:dyDescent="0.4">
      <c r="B4" s="1">
        <f t="shared" ref="B4:B33" si="2">B3+1</f>
        <v>46024</v>
      </c>
      <c r="C4" t="s">
        <v>11</v>
      </c>
      <c r="D4" s="1"/>
      <c r="E4" s="3">
        <v>560.04</v>
      </c>
      <c r="F4" s="3">
        <v>481.27</v>
      </c>
      <c r="G4" s="3">
        <f t="shared" si="0"/>
        <v>78.769999999999982</v>
      </c>
      <c r="H4" s="4">
        <f t="shared" si="1"/>
        <v>0.16367112016124002</v>
      </c>
      <c r="I4" s="4"/>
      <c r="J4" s="3">
        <v>73.95</v>
      </c>
      <c r="K4" s="3">
        <v>22.2</v>
      </c>
      <c r="L4" s="36">
        <v>3331</v>
      </c>
      <c r="M4" s="36"/>
      <c r="O4" s="8"/>
      <c r="P4" s="42"/>
      <c r="Q4" s="42"/>
      <c r="R4" s="42"/>
      <c r="S4" s="39"/>
    </row>
    <row r="5" spans="2:19" x14ac:dyDescent="0.4">
      <c r="B5" s="1">
        <f t="shared" si="2"/>
        <v>46025</v>
      </c>
      <c r="C5" t="s">
        <v>12</v>
      </c>
      <c r="D5" s="1"/>
      <c r="E5" s="3">
        <v>729.94999999999993</v>
      </c>
      <c r="F5" s="3">
        <v>562.08000000000004</v>
      </c>
      <c r="G5" s="3">
        <f t="shared" si="0"/>
        <v>167.86999999999989</v>
      </c>
      <c r="H5" s="4">
        <f t="shared" si="1"/>
        <v>0.29865855394249907</v>
      </c>
      <c r="I5" s="4"/>
      <c r="J5" s="3">
        <v>57.26</v>
      </c>
      <c r="K5" s="3">
        <v>21.21</v>
      </c>
      <c r="L5" s="36">
        <v>2700</v>
      </c>
      <c r="M5" s="36"/>
      <c r="O5" s="8"/>
      <c r="P5" s="42" t="s">
        <v>22</v>
      </c>
      <c r="Q5" s="42" t="s">
        <v>23</v>
      </c>
      <c r="R5" s="42"/>
      <c r="S5" s="39"/>
    </row>
    <row r="6" spans="2:19" x14ac:dyDescent="0.4">
      <c r="B6" s="1">
        <f t="shared" si="2"/>
        <v>46026</v>
      </c>
      <c r="C6" t="s">
        <v>13</v>
      </c>
      <c r="D6" s="1"/>
      <c r="E6" s="3">
        <v>739.5200000000001</v>
      </c>
      <c r="F6" s="3">
        <v>593.28</v>
      </c>
      <c r="G6" s="3">
        <f t="shared" si="0"/>
        <v>146.24000000000012</v>
      </c>
      <c r="H6" s="4">
        <f t="shared" si="1"/>
        <v>0.24649406688241662</v>
      </c>
      <c r="I6" s="4"/>
      <c r="J6" s="3">
        <v>56.85</v>
      </c>
      <c r="K6" s="3">
        <v>21.3</v>
      </c>
      <c r="L6" s="36">
        <v>2669</v>
      </c>
      <c r="M6" s="36"/>
      <c r="O6" s="8" t="s">
        <v>21</v>
      </c>
      <c r="P6" s="59">
        <v>26594</v>
      </c>
      <c r="Q6" s="59">
        <v>23350</v>
      </c>
      <c r="R6" s="41"/>
      <c r="S6" s="50">
        <f>SUM(P6:R6)</f>
        <v>49944</v>
      </c>
    </row>
    <row r="7" spans="2:19" x14ac:dyDescent="0.4">
      <c r="B7" s="1">
        <f t="shared" si="2"/>
        <v>46027</v>
      </c>
      <c r="C7" t="s">
        <v>7</v>
      </c>
      <c r="D7" s="1"/>
      <c r="E7" s="3">
        <v>724.75</v>
      </c>
      <c r="F7" s="3">
        <v>509.09</v>
      </c>
      <c r="G7" s="3">
        <f t="shared" si="0"/>
        <v>215.66000000000003</v>
      </c>
      <c r="H7" s="4">
        <f t="shared" si="1"/>
        <v>0.42361861360466724</v>
      </c>
      <c r="I7" s="4"/>
      <c r="J7" s="3">
        <v>62.74</v>
      </c>
      <c r="K7" s="3">
        <v>25.75</v>
      </c>
      <c r="L7" s="36">
        <v>2437</v>
      </c>
      <c r="M7" s="36"/>
      <c r="O7" s="8" t="s">
        <v>29</v>
      </c>
      <c r="P7" s="43">
        <v>49100</v>
      </c>
      <c r="Q7" s="43">
        <v>25000</v>
      </c>
      <c r="R7" s="42"/>
      <c r="S7" s="50"/>
    </row>
    <row r="8" spans="2:19" x14ac:dyDescent="0.4">
      <c r="B8" s="1">
        <f t="shared" si="2"/>
        <v>46028</v>
      </c>
      <c r="C8" t="s">
        <v>8</v>
      </c>
      <c r="D8" s="1"/>
      <c r="E8" s="3">
        <v>921.12000000000012</v>
      </c>
      <c r="F8" s="3">
        <v>562.77</v>
      </c>
      <c r="G8" s="3">
        <f t="shared" si="0"/>
        <v>358.35000000000014</v>
      </c>
      <c r="H8" s="4">
        <f t="shared" si="1"/>
        <v>0.63676102137640622</v>
      </c>
      <c r="I8" s="4"/>
      <c r="J8" s="3">
        <v>79.78</v>
      </c>
      <c r="K8" s="3">
        <v>27.12</v>
      </c>
      <c r="L8" s="36">
        <v>2942</v>
      </c>
      <c r="M8" s="36"/>
      <c r="O8" s="8" t="s">
        <v>30</v>
      </c>
      <c r="P8" s="52">
        <f>P7-P6</f>
        <v>22506</v>
      </c>
      <c r="Q8" s="52">
        <f>Q7-Q6</f>
        <v>1650</v>
      </c>
      <c r="R8" s="42"/>
      <c r="S8" s="50">
        <f>SUM(P8:R8)</f>
        <v>24156</v>
      </c>
    </row>
    <row r="9" spans="2:19" x14ac:dyDescent="0.4">
      <c r="B9" s="1">
        <f t="shared" si="2"/>
        <v>46029</v>
      </c>
      <c r="C9" t="s">
        <v>9</v>
      </c>
      <c r="D9" s="1"/>
      <c r="E9" s="3">
        <v>988.06000000000006</v>
      </c>
      <c r="F9" s="3">
        <v>689.78</v>
      </c>
      <c r="G9" s="3">
        <f t="shared" si="0"/>
        <v>298.28000000000009</v>
      </c>
      <c r="H9" s="4">
        <f t="shared" si="1"/>
        <v>0.432427730580765</v>
      </c>
      <c r="I9" s="4"/>
      <c r="J9" s="3">
        <v>64.78</v>
      </c>
      <c r="K9" s="3">
        <v>24.61</v>
      </c>
      <c r="L9" s="36">
        <v>2633</v>
      </c>
      <c r="M9" s="36"/>
      <c r="O9" s="8"/>
      <c r="P9" s="42"/>
      <c r="Q9" s="42"/>
      <c r="R9" s="42"/>
      <c r="S9" s="50"/>
    </row>
    <row r="10" spans="2:19" ht="15" thickBot="1" x14ac:dyDescent="0.45">
      <c r="B10" s="1">
        <f t="shared" si="2"/>
        <v>46030</v>
      </c>
      <c r="C10" t="s">
        <v>10</v>
      </c>
      <c r="D10" s="1"/>
      <c r="E10" s="3">
        <v>1320.1899999999996</v>
      </c>
      <c r="F10" s="3">
        <v>846.93</v>
      </c>
      <c r="G10" s="3">
        <f t="shared" si="0"/>
        <v>473.25999999999965</v>
      </c>
      <c r="H10" s="4">
        <f t="shared" si="1"/>
        <v>0.55879470558369604</v>
      </c>
      <c r="I10" s="4"/>
      <c r="J10" s="3">
        <v>85.04</v>
      </c>
      <c r="K10" s="3">
        <v>35.72</v>
      </c>
      <c r="L10" s="36">
        <v>2381</v>
      </c>
      <c r="M10" s="36"/>
      <c r="O10" s="20" t="s">
        <v>4</v>
      </c>
      <c r="P10" s="40"/>
      <c r="Q10" s="40"/>
      <c r="R10" s="40"/>
      <c r="S10" s="51">
        <f>S3-S6</f>
        <v>70775.179999999993</v>
      </c>
    </row>
    <row r="11" spans="2:19" x14ac:dyDescent="0.4">
      <c r="B11" s="1">
        <f t="shared" si="2"/>
        <v>46031</v>
      </c>
      <c r="C11" t="s">
        <v>11</v>
      </c>
      <c r="D11" s="1"/>
      <c r="E11" s="3">
        <v>1640.54</v>
      </c>
      <c r="F11" s="3">
        <v>976.92</v>
      </c>
      <c r="G11" s="3">
        <f t="shared" si="0"/>
        <v>663.62</v>
      </c>
      <c r="H11" s="4">
        <f t="shared" si="1"/>
        <v>0.67929820251402373</v>
      </c>
      <c r="I11" s="4"/>
      <c r="J11" s="3">
        <v>90.81</v>
      </c>
      <c r="K11" s="3">
        <v>34.99</v>
      </c>
      <c r="L11" s="36">
        <v>2595</v>
      </c>
      <c r="M11" s="36"/>
    </row>
    <row r="12" spans="2:19" x14ac:dyDescent="0.4">
      <c r="B12" s="1">
        <f t="shared" si="2"/>
        <v>46032</v>
      </c>
      <c r="C12" t="s">
        <v>12</v>
      </c>
      <c r="D12" s="1"/>
      <c r="E12" s="3">
        <v>1774.68</v>
      </c>
      <c r="F12" s="3">
        <v>1116.67</v>
      </c>
      <c r="G12" s="3">
        <f t="shared" si="0"/>
        <v>658.01</v>
      </c>
      <c r="H12" s="4">
        <f t="shared" si="1"/>
        <v>0.58926092757932058</v>
      </c>
      <c r="I12" s="4"/>
      <c r="J12" s="3">
        <v>91.3</v>
      </c>
      <c r="K12" s="3">
        <v>34.21</v>
      </c>
      <c r="L12" s="36">
        <v>2669</v>
      </c>
      <c r="M12" s="36"/>
      <c r="O12" s="65" t="s">
        <v>31</v>
      </c>
      <c r="P12" s="65"/>
      <c r="Q12" s="49">
        <f>(S8/COUNT(B17:B33))*0.85</f>
        <v>1207.8</v>
      </c>
    </row>
    <row r="13" spans="2:19" x14ac:dyDescent="0.4">
      <c r="B13" s="1">
        <f t="shared" si="2"/>
        <v>46033</v>
      </c>
      <c r="C13" t="s">
        <v>13</v>
      </c>
      <c r="D13" s="1"/>
      <c r="E13" s="3">
        <v>2163.2499999999995</v>
      </c>
      <c r="F13" s="3">
        <v>1312.42</v>
      </c>
      <c r="G13" s="3">
        <f t="shared" si="0"/>
        <v>850.82999999999947</v>
      </c>
      <c r="H13" s="4">
        <f t="shared" si="1"/>
        <v>0.64829094344798111</v>
      </c>
      <c r="I13" s="4"/>
      <c r="J13" s="3">
        <v>111.68</v>
      </c>
      <c r="K13" s="3">
        <v>38.79</v>
      </c>
      <c r="L13" s="36">
        <v>2879</v>
      </c>
      <c r="M13" s="36"/>
    </row>
    <row r="14" spans="2:19" ht="15" thickBot="1" x14ac:dyDescent="0.45">
      <c r="B14" s="1">
        <f t="shared" si="2"/>
        <v>46034</v>
      </c>
      <c r="C14" t="s">
        <v>7</v>
      </c>
      <c r="D14" s="1"/>
      <c r="E14" s="3">
        <v>1599.1000000000001</v>
      </c>
      <c r="F14" s="3">
        <v>1049.75</v>
      </c>
      <c r="G14" s="3">
        <f t="shared" si="0"/>
        <v>549.35000000000014</v>
      </c>
      <c r="H14" s="4">
        <f t="shared" si="1"/>
        <v>0.52331507501786156</v>
      </c>
      <c r="I14" s="4"/>
      <c r="J14" s="3">
        <v>83.6</v>
      </c>
      <c r="K14" s="3">
        <v>32.520000000000003</v>
      </c>
      <c r="L14" s="36">
        <v>2571</v>
      </c>
      <c r="M14" s="36"/>
    </row>
    <row r="15" spans="2:19" x14ac:dyDescent="0.4">
      <c r="B15" s="1">
        <f t="shared" si="2"/>
        <v>46035</v>
      </c>
      <c r="C15" t="s">
        <v>8</v>
      </c>
      <c r="D15" s="1"/>
      <c r="E15" s="3">
        <v>1569.2500000000005</v>
      </c>
      <c r="F15" s="3">
        <v>1054.8</v>
      </c>
      <c r="G15" s="3">
        <f t="shared" si="0"/>
        <v>514.4500000000005</v>
      </c>
      <c r="H15" s="4">
        <f t="shared" si="1"/>
        <v>0.48772279105043659</v>
      </c>
      <c r="I15" s="4"/>
      <c r="J15" s="3">
        <v>103.21</v>
      </c>
      <c r="K15" s="3">
        <v>41.24</v>
      </c>
      <c r="L15" s="36">
        <v>2503</v>
      </c>
      <c r="M15" s="36"/>
      <c r="O15" s="19" t="s">
        <v>18</v>
      </c>
      <c r="P15" s="64">
        <v>429534</v>
      </c>
      <c r="Q15" s="31"/>
    </row>
    <row r="16" spans="2:19" x14ac:dyDescent="0.4">
      <c r="B16" s="1">
        <f t="shared" si="2"/>
        <v>46036</v>
      </c>
      <c r="C16" t="s">
        <v>9</v>
      </c>
      <c r="D16" s="1"/>
      <c r="E16" s="3">
        <v>1493</v>
      </c>
      <c r="F16" s="3">
        <v>1059.8499999999999</v>
      </c>
      <c r="G16" s="3">
        <f t="shared" si="0"/>
        <v>433.15000000000009</v>
      </c>
      <c r="H16" s="4">
        <f t="shared" si="1"/>
        <v>0.40868990894937973</v>
      </c>
      <c r="I16" s="4"/>
      <c r="J16" s="3">
        <v>101.55</v>
      </c>
      <c r="K16" s="3">
        <v>44.4</v>
      </c>
      <c r="L16" s="36">
        <v>2287</v>
      </c>
      <c r="M16" s="36"/>
      <c r="O16" s="8"/>
      <c r="Q16" s="9"/>
    </row>
    <row r="17" spans="2:17" x14ac:dyDescent="0.4">
      <c r="B17" s="1">
        <f t="shared" si="2"/>
        <v>46037</v>
      </c>
      <c r="C17" t="s">
        <v>10</v>
      </c>
      <c r="D17" s="1"/>
      <c r="E17" s="3"/>
      <c r="F17" s="3"/>
      <c r="G17" s="3">
        <f t="shared" si="0"/>
        <v>0</v>
      </c>
      <c r="H17" s="4" t="e">
        <f t="shared" si="1"/>
        <v>#DIV/0!</v>
      </c>
      <c r="I17" s="4"/>
      <c r="J17" s="3"/>
      <c r="K17" s="3"/>
      <c r="L17" s="36"/>
      <c r="M17" s="36"/>
      <c r="O17" s="8"/>
      <c r="P17" s="42" t="s">
        <v>26</v>
      </c>
      <c r="Q17" s="39" t="s">
        <v>17</v>
      </c>
    </row>
    <row r="18" spans="2:17" x14ac:dyDescent="0.4">
      <c r="B18" s="1">
        <f t="shared" si="2"/>
        <v>46038</v>
      </c>
      <c r="C18" t="s">
        <v>11</v>
      </c>
      <c r="D18" s="1"/>
      <c r="E18" s="3"/>
      <c r="F18" s="3"/>
      <c r="G18" s="3">
        <f t="shared" si="0"/>
        <v>0</v>
      </c>
      <c r="H18" s="4" t="e">
        <f t="shared" si="1"/>
        <v>#DIV/0!</v>
      </c>
      <c r="I18" s="4"/>
      <c r="J18" s="3"/>
      <c r="K18" s="3"/>
      <c r="L18" s="36"/>
      <c r="M18" s="36"/>
      <c r="O18" s="8" t="s">
        <v>24</v>
      </c>
      <c r="P18" s="56">
        <v>872</v>
      </c>
      <c r="Q18" s="53">
        <f>P18/$P$15*1000</f>
        <v>2.03010704624081</v>
      </c>
    </row>
    <row r="19" spans="2:17" x14ac:dyDescent="0.4">
      <c r="B19" s="1">
        <f t="shared" si="2"/>
        <v>46039</v>
      </c>
      <c r="C19" t="s">
        <v>12</v>
      </c>
      <c r="D19" s="1"/>
      <c r="E19" s="3"/>
      <c r="F19" s="3"/>
      <c r="G19" s="3">
        <f t="shared" si="0"/>
        <v>0</v>
      </c>
      <c r="H19" s="4" t="e">
        <f t="shared" si="1"/>
        <v>#DIV/0!</v>
      </c>
      <c r="I19" s="4"/>
      <c r="J19" s="3"/>
      <c r="K19" s="3"/>
      <c r="L19" s="36"/>
      <c r="M19" s="36"/>
      <c r="O19" s="8" t="s">
        <v>25</v>
      </c>
      <c r="P19" s="56">
        <v>479</v>
      </c>
      <c r="Q19" s="53">
        <f>P19/$P$15*1000</f>
        <v>1.1151620127859494</v>
      </c>
    </row>
    <row r="20" spans="2:17" ht="15" thickBot="1" x14ac:dyDescent="0.45">
      <c r="B20" s="1">
        <f t="shared" si="2"/>
        <v>46040</v>
      </c>
      <c r="C20" t="s">
        <v>13</v>
      </c>
      <c r="D20" s="1"/>
      <c r="E20" s="3"/>
      <c r="F20" s="3"/>
      <c r="G20" s="3">
        <f t="shared" si="0"/>
        <v>0</v>
      </c>
      <c r="H20" s="4" t="e">
        <f t="shared" si="1"/>
        <v>#DIV/0!</v>
      </c>
      <c r="I20" s="4"/>
      <c r="J20" s="3"/>
      <c r="K20" s="3"/>
      <c r="L20" s="36"/>
      <c r="M20" s="36"/>
      <c r="O20" s="20" t="s">
        <v>27</v>
      </c>
      <c r="P20" s="57">
        <v>18913.240000000002</v>
      </c>
      <c r="Q20" s="54">
        <f>P20/$P$15*1000</f>
        <v>44.0319974670224</v>
      </c>
    </row>
    <row r="21" spans="2:17" x14ac:dyDescent="0.4">
      <c r="B21" s="1">
        <f t="shared" si="2"/>
        <v>46041</v>
      </c>
      <c r="C21" t="s">
        <v>7</v>
      </c>
      <c r="D21" s="1"/>
      <c r="E21" s="3"/>
      <c r="F21" s="3"/>
      <c r="G21" s="3">
        <f t="shared" si="0"/>
        <v>0</v>
      </c>
      <c r="H21" s="4" t="e">
        <f t="shared" si="1"/>
        <v>#DIV/0!</v>
      </c>
      <c r="I21" s="4"/>
      <c r="J21" s="3"/>
      <c r="K21" s="3"/>
      <c r="L21" s="36"/>
      <c r="M21" s="36"/>
    </row>
    <row r="22" spans="2:17" x14ac:dyDescent="0.4">
      <c r="B22" s="1">
        <f t="shared" si="2"/>
        <v>46042</v>
      </c>
      <c r="C22" t="s">
        <v>8</v>
      </c>
      <c r="D22" s="1"/>
      <c r="E22" s="3"/>
      <c r="F22" s="3"/>
      <c r="G22" s="3">
        <f t="shared" si="0"/>
        <v>0</v>
      </c>
      <c r="H22" s="4" t="e">
        <f t="shared" si="1"/>
        <v>#DIV/0!</v>
      </c>
      <c r="I22" s="4"/>
      <c r="J22" s="3"/>
      <c r="K22" s="3"/>
      <c r="L22" s="36"/>
      <c r="M22" s="36"/>
    </row>
    <row r="23" spans="2:17" x14ac:dyDescent="0.4">
      <c r="B23" s="1">
        <f t="shared" si="2"/>
        <v>46043</v>
      </c>
      <c r="C23" t="s">
        <v>9</v>
      </c>
      <c r="D23" s="1"/>
      <c r="E23" s="3"/>
      <c r="F23" s="3"/>
      <c r="G23" s="3">
        <f t="shared" si="0"/>
        <v>0</v>
      </c>
      <c r="H23" s="4" t="e">
        <f t="shared" si="1"/>
        <v>#DIV/0!</v>
      </c>
      <c r="I23" s="4"/>
      <c r="J23" s="3"/>
      <c r="K23" s="3"/>
      <c r="L23" s="36"/>
      <c r="M23" s="36"/>
    </row>
    <row r="24" spans="2:17" x14ac:dyDescent="0.4">
      <c r="B24" s="1">
        <f t="shared" si="2"/>
        <v>46044</v>
      </c>
      <c r="C24" t="s">
        <v>10</v>
      </c>
      <c r="D24" s="1"/>
      <c r="E24" s="3"/>
      <c r="F24" s="3"/>
      <c r="G24" s="3">
        <f t="shared" si="0"/>
        <v>0</v>
      </c>
      <c r="H24" s="4" t="e">
        <f t="shared" si="1"/>
        <v>#DIV/0!</v>
      </c>
      <c r="I24" s="4"/>
      <c r="J24" s="3"/>
      <c r="K24" s="3"/>
      <c r="L24" s="36"/>
      <c r="M24" s="36"/>
    </row>
    <row r="25" spans="2:17" x14ac:dyDescent="0.4">
      <c r="B25" s="1">
        <f t="shared" si="2"/>
        <v>46045</v>
      </c>
      <c r="C25" t="s">
        <v>11</v>
      </c>
      <c r="D25" s="1"/>
      <c r="E25" s="3"/>
      <c r="F25" s="3"/>
      <c r="G25" s="3">
        <f t="shared" si="0"/>
        <v>0</v>
      </c>
      <c r="H25" s="4" t="e">
        <f t="shared" si="1"/>
        <v>#DIV/0!</v>
      </c>
      <c r="I25" s="4"/>
      <c r="J25" s="3"/>
      <c r="K25" s="3"/>
      <c r="L25" s="36"/>
      <c r="M25" s="36"/>
    </row>
    <row r="26" spans="2:17" x14ac:dyDescent="0.4">
      <c r="B26" s="1">
        <f t="shared" si="2"/>
        <v>46046</v>
      </c>
      <c r="C26" t="s">
        <v>12</v>
      </c>
      <c r="D26" s="1"/>
      <c r="E26" s="3"/>
      <c r="F26" s="3"/>
      <c r="G26" s="3">
        <f t="shared" si="0"/>
        <v>0</v>
      </c>
      <c r="H26" s="4" t="e">
        <f t="shared" si="1"/>
        <v>#DIV/0!</v>
      </c>
      <c r="I26" s="4"/>
      <c r="J26" s="3"/>
      <c r="K26" s="3"/>
      <c r="L26" s="36"/>
      <c r="M26" s="36"/>
    </row>
    <row r="27" spans="2:17" x14ac:dyDescent="0.4">
      <c r="B27" s="1">
        <f t="shared" si="2"/>
        <v>46047</v>
      </c>
      <c r="C27" t="s">
        <v>13</v>
      </c>
      <c r="D27" s="1"/>
      <c r="E27" s="3"/>
      <c r="F27" s="3"/>
      <c r="G27" s="3">
        <f t="shared" si="0"/>
        <v>0</v>
      </c>
      <c r="H27" s="4" t="e">
        <f t="shared" si="1"/>
        <v>#DIV/0!</v>
      </c>
      <c r="I27" s="4"/>
      <c r="J27" s="3"/>
      <c r="K27" s="3"/>
      <c r="L27" s="36"/>
      <c r="M27" s="36"/>
    </row>
    <row r="28" spans="2:17" x14ac:dyDescent="0.4">
      <c r="B28" s="1">
        <f t="shared" si="2"/>
        <v>46048</v>
      </c>
      <c r="C28" t="s">
        <v>7</v>
      </c>
      <c r="D28" s="1"/>
      <c r="E28" s="3"/>
      <c r="F28" s="3"/>
      <c r="G28" s="3">
        <f t="shared" si="0"/>
        <v>0</v>
      </c>
      <c r="H28" s="4" t="e">
        <f t="shared" si="1"/>
        <v>#DIV/0!</v>
      </c>
      <c r="I28" s="4"/>
      <c r="J28" s="3"/>
      <c r="K28" s="3"/>
      <c r="L28" s="36"/>
      <c r="M28" s="36"/>
    </row>
    <row r="29" spans="2:17" x14ac:dyDescent="0.4">
      <c r="B29" s="1">
        <f t="shared" si="2"/>
        <v>46049</v>
      </c>
      <c r="C29" t="s">
        <v>8</v>
      </c>
      <c r="D29" s="1"/>
      <c r="E29" s="3"/>
      <c r="F29" s="3"/>
      <c r="G29" s="3">
        <f t="shared" si="0"/>
        <v>0</v>
      </c>
      <c r="H29" s="4" t="e">
        <f t="shared" si="1"/>
        <v>#DIV/0!</v>
      </c>
      <c r="I29" s="4"/>
      <c r="J29" s="3"/>
      <c r="K29" s="3"/>
      <c r="L29" s="36"/>
      <c r="M29" s="36"/>
    </row>
    <row r="30" spans="2:17" x14ac:dyDescent="0.4">
      <c r="B30" s="1">
        <f t="shared" si="2"/>
        <v>46050</v>
      </c>
      <c r="C30" t="s">
        <v>9</v>
      </c>
      <c r="D30" s="1"/>
      <c r="E30" s="3"/>
      <c r="F30" s="3"/>
      <c r="G30" s="3">
        <f t="shared" si="0"/>
        <v>0</v>
      </c>
      <c r="H30" s="4" t="e">
        <f t="shared" si="1"/>
        <v>#DIV/0!</v>
      </c>
      <c r="I30" s="4"/>
      <c r="J30" s="3"/>
      <c r="K30" s="3"/>
      <c r="L30" s="36"/>
      <c r="M30" s="36"/>
    </row>
    <row r="31" spans="2:17" x14ac:dyDescent="0.4">
      <c r="B31" s="1">
        <f t="shared" si="2"/>
        <v>46051</v>
      </c>
      <c r="C31" t="s">
        <v>10</v>
      </c>
      <c r="D31" s="1"/>
      <c r="E31" s="3"/>
      <c r="F31" s="3"/>
      <c r="G31" s="3">
        <f t="shared" si="0"/>
        <v>0</v>
      </c>
      <c r="H31" s="4" t="e">
        <f t="shared" si="1"/>
        <v>#DIV/0!</v>
      </c>
      <c r="I31" s="4"/>
      <c r="J31" s="3"/>
      <c r="K31" s="3"/>
      <c r="L31" s="36"/>
      <c r="M31" s="36"/>
    </row>
    <row r="32" spans="2:17" x14ac:dyDescent="0.4">
      <c r="B32" s="1">
        <f t="shared" si="2"/>
        <v>46052</v>
      </c>
      <c r="C32" t="s">
        <v>11</v>
      </c>
      <c r="D32" s="1"/>
      <c r="E32" s="3"/>
      <c r="F32" s="3"/>
      <c r="G32" s="3">
        <f t="shared" si="0"/>
        <v>0</v>
      </c>
      <c r="H32" s="4" t="e">
        <f t="shared" si="1"/>
        <v>#DIV/0!</v>
      </c>
      <c r="I32" s="4"/>
      <c r="J32" s="3"/>
      <c r="K32" s="3"/>
      <c r="L32" s="36"/>
      <c r="M32" s="36"/>
    </row>
    <row r="33" spans="2:13" x14ac:dyDescent="0.4">
      <c r="B33" s="1">
        <f t="shared" si="2"/>
        <v>46053</v>
      </c>
      <c r="C33" t="s">
        <v>12</v>
      </c>
      <c r="D33" s="1"/>
      <c r="E33" s="3"/>
      <c r="F33" s="3"/>
      <c r="G33" s="3">
        <f t="shared" si="0"/>
        <v>0</v>
      </c>
      <c r="H33" s="4" t="e">
        <f t="shared" si="1"/>
        <v>#DIV/0!</v>
      </c>
      <c r="I33" s="4"/>
      <c r="J33" s="3"/>
      <c r="K33" s="3"/>
      <c r="L33" s="36"/>
      <c r="M33" s="36"/>
    </row>
    <row r="34" spans="2:13" x14ac:dyDescent="0.4">
      <c r="B34" s="1"/>
      <c r="E34" s="3"/>
      <c r="F34" s="3"/>
      <c r="H34" s="4"/>
      <c r="I34" s="4"/>
      <c r="L34" s="44"/>
      <c r="M34" s="44"/>
    </row>
    <row r="35" spans="2:13" x14ac:dyDescent="0.4">
      <c r="B35" s="5" t="s">
        <v>6</v>
      </c>
      <c r="D35" s="5"/>
      <c r="E35" s="6">
        <f>SUM(E3:E33)</f>
        <v>16743.580000000002</v>
      </c>
      <c r="F35" s="6">
        <f>SUM(F3:F33)</f>
        <v>11193.960000000001</v>
      </c>
      <c r="G35" s="6">
        <f>SUM(G3:G33)</f>
        <v>5549.6200000000008</v>
      </c>
      <c r="H35" s="7">
        <f>(E35-F35)/F35</f>
        <v>0.49576914693281021</v>
      </c>
      <c r="I35" s="7"/>
      <c r="J35" s="6">
        <f>SUM(J3:J33)</f>
        <v>1128.7399999999998</v>
      </c>
      <c r="K35" s="6">
        <f>AVERAGE(K3:K33)</f>
        <v>30.758571428571429</v>
      </c>
      <c r="L35" s="45">
        <f>SUM(L3:L33)</f>
        <v>37089</v>
      </c>
      <c r="M35" s="45"/>
    </row>
    <row r="36" spans="2:13" x14ac:dyDescent="0.4">
      <c r="B36" s="5" t="s">
        <v>32</v>
      </c>
      <c r="D36" s="5"/>
      <c r="E36" s="6"/>
      <c r="F36" s="55">
        <f>F35/COUNT(F3:F16)</f>
        <v>799.56857142857154</v>
      </c>
      <c r="G36" s="6"/>
      <c r="H36" s="7"/>
      <c r="I36" s="7"/>
      <c r="J36" s="6"/>
      <c r="K36" s="6"/>
      <c r="L36" s="45"/>
      <c r="M36" s="45"/>
    </row>
    <row r="38" spans="2:13" x14ac:dyDescent="0.4">
      <c r="B38" s="5" t="s">
        <v>16</v>
      </c>
      <c r="C38" s="5"/>
      <c r="D38" s="5"/>
      <c r="E38" s="5"/>
      <c r="F38" s="5"/>
      <c r="G38" s="5"/>
      <c r="H38" s="49">
        <f>G35/COUNT(B3:B16)</f>
        <v>396.40142857142865</v>
      </c>
      <c r="I38" s="46"/>
      <c r="J38" s="49">
        <f>J35/COUNT(B3:B16)</f>
        <v>80.624285714285705</v>
      </c>
    </row>
    <row r="39" spans="2:13" x14ac:dyDescent="0.4">
      <c r="F39" s="47" t="s">
        <v>28</v>
      </c>
      <c r="G39" s="47"/>
      <c r="H39" s="48">
        <f>H38*COUNT(B3:B33)</f>
        <v>12288.444285714288</v>
      </c>
      <c r="I39" s="48"/>
    </row>
  </sheetData>
  <autoFilter ref="B2:L33" xr:uid="{5E3E1B24-73F9-464A-9899-D5144160C262}"/>
  <mergeCells count="2">
    <mergeCell ref="E1:H1"/>
    <mergeCell ref="J1:L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Hagens</dc:creator>
  <cp:lastModifiedBy>Matt Hagens</cp:lastModifiedBy>
  <dcterms:created xsi:type="dcterms:W3CDTF">2025-09-15T14:42:21Z</dcterms:created>
  <dcterms:modified xsi:type="dcterms:W3CDTF">2026-01-16T13:27:58Z</dcterms:modified>
</cp:coreProperties>
</file>